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2room\Desktop\"/>
    </mc:Choice>
  </mc:AlternateContent>
  <bookViews>
    <workbookView xWindow="0" yWindow="0" windowWidth="28800" windowHeight="14250" tabRatio="852"/>
  </bookViews>
  <sheets>
    <sheet name="Introduction" sheetId="4" r:id="rId1"/>
    <sheet name="1 - Dates" sheetId="1" r:id="rId2"/>
    <sheet name="2 - Tables" sheetId="3" r:id="rId3"/>
    <sheet name="3 - INDEX MATCH" sheetId="2" r:id="rId4"/>
    <sheet name="4 - COUNT functions" sheetId="6" r:id="rId5"/>
    <sheet name="5 - Cell styles" sheetId="7" r:id="rId6"/>
    <sheet name="6 - Advanced Filter" sheetId="12" r:id="rId7"/>
    <sheet name="7 - Database functions" sheetId="9" r:id="rId8"/>
    <sheet name="8 - Solver" sheetId="11" r:id="rId9"/>
    <sheet name="Dropdowns data" sheetId="5" state="hidden" r:id="rId10"/>
  </sheets>
  <definedNames>
    <definedName name="_xlnm._FilterDatabase" localSheetId="6" hidden="1">'6 - Advanced Filter'!$A$10:$E$110</definedName>
    <definedName name="_xlnm.Criteria" localSheetId="6">'6 - Advanced Filter'!$A$4:$B$8</definedName>
    <definedName name="solver_cvg" localSheetId="8" hidden="1">0.0001</definedName>
    <definedName name="solver_drv" localSheetId="8" hidden="1">2</definedName>
    <definedName name="solver_eng" localSheetId="8" hidden="1">2</definedName>
    <definedName name="solver_est" localSheetId="8" hidden="1">1</definedName>
    <definedName name="solver_itr" localSheetId="8" hidden="1">2147483647</definedName>
    <definedName name="solver_lhs1" localSheetId="8" hidden="1">'8 - Solver'!$E$45:$H$50</definedName>
    <definedName name="solver_lhs2" localSheetId="8" hidden="1">'8 - Solver'!$E$53:$H$53</definedName>
    <definedName name="solver_lhs3" localSheetId="8" hidden="1">'8 - Solver'!$I$45:$I$50</definedName>
    <definedName name="solver_lhs4" localSheetId="8" hidden="1">'8 - Solver'!$G$52</definedName>
    <definedName name="solver_lhs5" localSheetId="8" hidden="1">'8 - Solver'!$H$52</definedName>
    <definedName name="solver_lhs6" localSheetId="8" hidden="1">'8 - Solver'!$I$45:$I$50</definedName>
    <definedName name="solver_mip" localSheetId="8" hidden="1">2147483647</definedName>
    <definedName name="solver_mni" localSheetId="8" hidden="1">30</definedName>
    <definedName name="solver_mrt" localSheetId="8" hidden="1">0.075</definedName>
    <definedName name="solver_msl" localSheetId="8" hidden="1">2</definedName>
    <definedName name="solver_neg" localSheetId="8" hidden="1">1</definedName>
    <definedName name="solver_nod" localSheetId="8" hidden="1">2147483647</definedName>
    <definedName name="solver_num" localSheetId="8" hidden="1">0</definedName>
    <definedName name="solver_nwt" localSheetId="8" hidden="1">1</definedName>
    <definedName name="solver_pre" localSheetId="8" hidden="1">0.000001</definedName>
    <definedName name="solver_rbv" localSheetId="8" hidden="1">2</definedName>
    <definedName name="solver_rel1" localSheetId="8" hidden="1">5</definedName>
    <definedName name="solver_rel2" localSheetId="8" hidden="1">3</definedName>
    <definedName name="solver_rel3" localSheetId="8" hidden="1">2</definedName>
    <definedName name="solver_rel4" localSheetId="8" hidden="1">1</definedName>
    <definedName name="solver_rel5" localSheetId="8" hidden="1">1</definedName>
    <definedName name="solver_rel6" localSheetId="8" hidden="1">2</definedName>
    <definedName name="solver_rhs1" localSheetId="8" hidden="1">binary</definedName>
    <definedName name="solver_rhs2" localSheetId="8" hidden="1">0</definedName>
    <definedName name="solver_rhs3" localSheetId="8" hidden="1">1</definedName>
    <definedName name="solver_rhs4" localSheetId="8" hidden="1">'8 - Solver'!$G$33</definedName>
    <definedName name="solver_rhs5" localSheetId="8" hidden="1">'8 - Solver'!$H$33</definedName>
    <definedName name="solver_rhs6" localSheetId="8" hidden="1">1</definedName>
    <definedName name="solver_rlx" localSheetId="8" hidden="1">2</definedName>
    <definedName name="solver_rsd" localSheetId="8" hidden="1">0</definedName>
    <definedName name="solver_scl" localSheetId="8" hidden="1">2</definedName>
    <definedName name="solver_sho" localSheetId="8" hidden="1">2</definedName>
    <definedName name="solver_ssz" localSheetId="8" hidden="1">100</definedName>
    <definedName name="solver_tim" localSheetId="8" hidden="1">2147483647</definedName>
    <definedName name="solver_tol" localSheetId="8" hidden="1">0.01</definedName>
    <definedName name="solver_typ" localSheetId="8" hidden="1">1</definedName>
    <definedName name="solver_val" localSheetId="8" hidden="1">0</definedName>
    <definedName name="solver_ver" localSheetId="8" hidden="1">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11" l="1"/>
  <c r="I46" i="11"/>
  <c r="I47" i="11"/>
  <c r="I48" i="11"/>
  <c r="I49" i="11"/>
  <c r="I50" i="11"/>
  <c r="E52" i="11"/>
  <c r="F52" i="11"/>
  <c r="F53" i="11"/>
  <c r="G52" i="11"/>
  <c r="G53" i="11"/>
  <c r="H52" i="11"/>
  <c r="H53" i="11"/>
  <c r="C19" i="2"/>
  <c r="C16" i="2"/>
  <c r="C17" i="2"/>
  <c r="F12" i="2"/>
  <c r="F11" i="2"/>
  <c r="F10" i="2"/>
  <c r="F9" i="2"/>
  <c r="F8" i="2"/>
  <c r="F7" i="2"/>
  <c r="F6" i="2"/>
  <c r="F6" i="3"/>
  <c r="F7" i="3"/>
  <c r="F8" i="3"/>
  <c r="F9" i="3"/>
  <c r="F10" i="3"/>
  <c r="F11" i="3"/>
  <c r="F12" i="3"/>
  <c r="F18" i="1"/>
  <c r="C2" i="1"/>
  <c r="C5" i="1" s="1"/>
  <c r="C15" i="7"/>
  <c r="C16" i="7"/>
  <c r="I52" i="11"/>
  <c r="E53" i="11"/>
  <c r="I53" i="11"/>
  <c r="D56" i="11"/>
  <c r="D5" i="1" l="1"/>
  <c r="D6" i="1"/>
</calcChain>
</file>

<file path=xl/sharedStrings.xml><?xml version="1.0" encoding="utf-8"?>
<sst xmlns="http://schemas.openxmlformats.org/spreadsheetml/2006/main" count="742" uniqueCount="387">
  <si>
    <t>Welcome to Excel Tip of the Week Live 6!</t>
  </si>
  <si>
    <t>Presenter:</t>
  </si>
  <si>
    <t>David Lyford-Smith</t>
  </si>
  <si>
    <t>(Technical Manager, ICAEW)</t>
  </si>
  <si>
    <t>Tip of the Week reference</t>
  </si>
  <si>
    <t>Spreadsheet Competency Framework level</t>
  </si>
  <si>
    <t>Contents:</t>
  </si>
  <si>
    <t>Date functions revisited</t>
  </si>
  <si>
    <t>#238</t>
  </si>
  <si>
    <t>Creator</t>
  </si>
  <si>
    <t>Tables revisited</t>
  </si>
  <si>
    <t>#163, #164</t>
  </si>
  <si>
    <t>General User</t>
  </si>
  <si>
    <t>INDEX MATCH revisited</t>
  </si>
  <si>
    <t>#201</t>
  </si>
  <si>
    <t>COUNT functions</t>
  </si>
  <si>
    <t>#280</t>
  </si>
  <si>
    <t>Cell styles</t>
  </si>
  <si>
    <t>#220</t>
  </si>
  <si>
    <t>Advanced filter</t>
  </si>
  <si>
    <t>#287</t>
  </si>
  <si>
    <t>Database functions</t>
  </si>
  <si>
    <t>#288</t>
  </si>
  <si>
    <t>Solver</t>
  </si>
  <si>
    <t>#257</t>
  </si>
  <si>
    <t>Developer</t>
  </si>
  <si>
    <t>Dates can be strange in Excel:</t>
  </si>
  <si>
    <t>Knowing how Excel dates work gives us a few easy formulas:</t>
  </si>
  <si>
    <t>"Next day" or "one week ago":</t>
  </si>
  <si>
    <t>How many days until year end:</t>
  </si>
  <si>
    <t>Further date functions worth knowing:</t>
  </si>
  <si>
    <t>=TODAY()</t>
  </si>
  <si>
    <t>Shows the current date (updated in real time)</t>
  </si>
  <si>
    <t>=EDATE(start date,months)</t>
  </si>
  <si>
    <t>Feed in a starting date and a number N, and this will show the equivalent date N months later.</t>
  </si>
  <si>
    <t>=EOMONTH(start date,months)</t>
  </si>
  <si>
    <t>Shows the month-end date for the month that is N months after the starting date.  Usually used with N=0.</t>
  </si>
  <si>
    <t>=DATE(year,month,day)</t>
  </si>
  <si>
    <t>Lets you make a date by formula.</t>
  </si>
  <si>
    <t>=NETWORKDAYS(start date,end date,[holidays if needed])</t>
  </si>
  <si>
    <t>Shows the number of working days between two dates.</t>
  </si>
  <si>
    <t>=WORKDAY(start date,days,[holidays if needed])</t>
  </si>
  <si>
    <t>Shows the date that's N working days before/after the starting date.</t>
  </si>
  <si>
    <t>Here's some example data for the working day functions:</t>
  </si>
  <si>
    <t>Holidays:</t>
  </si>
  <si>
    <t>Starting date:</t>
  </si>
  <si>
    <t>100 working days later:</t>
  </si>
  <si>
    <t>Workings days until:</t>
  </si>
  <si>
    <t>Tables are now a cornerstone of how Excel interacts with data.</t>
  </si>
  <si>
    <t>They add flexibility and power to data.</t>
  </si>
  <si>
    <t>Item</t>
  </si>
  <si>
    <t>Cost</t>
  </si>
  <si>
    <t>Stock</t>
  </si>
  <si>
    <t>Value</t>
  </si>
  <si>
    <t>Best before</t>
  </si>
  <si>
    <t>Location</t>
  </si>
  <si>
    <t>Apple</t>
  </si>
  <si>
    <t>Warehouse A</t>
  </si>
  <si>
    <t>Banana</t>
  </si>
  <si>
    <t>Cherry</t>
  </si>
  <si>
    <t>Date</t>
  </si>
  <si>
    <t>Warehouse B</t>
  </si>
  <si>
    <t>Elderberry</t>
  </si>
  <si>
    <t>Warehouse C</t>
  </si>
  <si>
    <t>Fig</t>
  </si>
  <si>
    <t>Gooseberry</t>
  </si>
  <si>
    <t>Warehouse D</t>
  </si>
  <si>
    <t>Structured formulas use the name of a table and automatically adapt to new data when it's added.</t>
  </si>
  <si>
    <t>SUM</t>
  </si>
  <si>
    <t>=SUM(Fruit[Value])</t>
  </si>
  <si>
    <t>Nearest 'best before' date</t>
  </si>
  <si>
    <t>=MIN(Fruit[Best before])</t>
  </si>
  <si>
    <t>INDEX MATCH can look up values from a reference table.</t>
  </si>
  <si>
    <t>It is similar to VLOOKUP, but more flexible and reliable.</t>
  </si>
  <si>
    <t>FRUIT:</t>
  </si>
  <si>
    <t>MATCH:</t>
  </si>
  <si>
    <t>Match finds out which position in the hook column the search term is found</t>
  </si>
  <si>
    <t>INDEX:</t>
  </si>
  <si>
    <t>Index find the corresponding item in the output column, in this case the Stock column</t>
  </si>
  <si>
    <t>All at once:</t>
  </si>
  <si>
    <t>Note for VLOOKUP fans - why is INDEX MATCH better?</t>
  </si>
  <si>
    <t>1 - INDEX MATCH doesn't require the search column to be at the far left of the table</t>
  </si>
  <si>
    <t>2 - INDEX MATCH doesn't require you to count columns laboriously for the "col index num" input</t>
  </si>
  <si>
    <t>3 - INDEX MATCH doesn't break when you insert a column into the search table</t>
  </si>
  <si>
    <t>4 - INDEX MATCH calculates quicker than VLOOKUP (important when working with large numbers of lookups)</t>
  </si>
  <si>
    <t>5 - INDEX MATCH works equally well with horizontal data (so it also replaces HLOOKUP)</t>
  </si>
  <si>
    <t>6 - INDEX MATCH can be extended to match both the row and column for a 2D lookup</t>
  </si>
  <si>
    <t>COUNT can tell you how many numbers are in a range.</t>
  </si>
  <si>
    <t>COUNTA identifies how many filled cells are in a range.</t>
  </si>
  <si>
    <t>COUNTBLANK counts the number of blank cells in a range.</t>
  </si>
  <si>
    <t xml:space="preserve">Attendance (mark Y if present): </t>
  </si>
  <si>
    <t>Result:</t>
  </si>
  <si>
    <t>Surname</t>
  </si>
  <si>
    <t>Initial(s)</t>
  </si>
  <si>
    <t>Class 1</t>
  </si>
  <si>
    <t>Class 2</t>
  </si>
  <si>
    <t>Class 3</t>
  </si>
  <si>
    <t>Missed Classes</t>
  </si>
  <si>
    <t>Mock Exam</t>
  </si>
  <si>
    <t>Final Exam</t>
  </si>
  <si>
    <t>Adama</t>
  </si>
  <si>
    <t>W</t>
  </si>
  <si>
    <t>Y</t>
  </si>
  <si>
    <t>N/A</t>
  </si>
  <si>
    <t>Baltar</t>
  </si>
  <si>
    <t>G</t>
  </si>
  <si>
    <t>Barnaby</t>
  </si>
  <si>
    <t>T</t>
  </si>
  <si>
    <t>Bing</t>
  </si>
  <si>
    <t>C</t>
  </si>
  <si>
    <t>Buffay</t>
  </si>
  <si>
    <t>P</t>
  </si>
  <si>
    <t>Clarke</t>
  </si>
  <si>
    <t>A</t>
  </si>
  <si>
    <t>Cooper</t>
  </si>
  <si>
    <t>D</t>
  </si>
  <si>
    <t>Day</t>
  </si>
  <si>
    <t>J</t>
  </si>
  <si>
    <t>Gellar</t>
  </si>
  <si>
    <t>M</t>
  </si>
  <si>
    <t>R</t>
  </si>
  <si>
    <t>Gengurch</t>
  </si>
  <si>
    <t>L</t>
  </si>
  <si>
    <t xml:space="preserve">Gergich </t>
  </si>
  <si>
    <t>Giles</t>
  </si>
  <si>
    <t>Grant</t>
  </si>
  <si>
    <t>Green</t>
  </si>
  <si>
    <t>Harris</t>
  </si>
  <si>
    <t>Holmes</t>
  </si>
  <si>
    <t>S</t>
  </si>
  <si>
    <t>Hooper</t>
  </si>
  <si>
    <t>Horne</t>
  </si>
  <si>
    <t>Jones</t>
  </si>
  <si>
    <t>H</t>
  </si>
  <si>
    <t>Kirk</t>
  </si>
  <si>
    <t>Knope</t>
  </si>
  <si>
    <t>Malcolm</t>
  </si>
  <si>
    <t>I</t>
  </si>
  <si>
    <t>Malone</t>
  </si>
  <si>
    <t>N</t>
  </si>
  <si>
    <t>Mulder</t>
  </si>
  <si>
    <t>F</t>
  </si>
  <si>
    <t xml:space="preserve">Noble </t>
  </si>
  <si>
    <t>Palmer</t>
  </si>
  <si>
    <t>Rosenberg</t>
  </si>
  <si>
    <t>Scully</t>
  </si>
  <si>
    <t>Smith</t>
  </si>
  <si>
    <t>Stark</t>
  </si>
  <si>
    <t>E</t>
  </si>
  <si>
    <t>Summers</t>
  </si>
  <si>
    <t>B</t>
  </si>
  <si>
    <t>Thorne</t>
  </si>
  <si>
    <t>Thrace</t>
  </si>
  <si>
    <t>K</t>
  </si>
  <si>
    <t>Tribbiani</t>
  </si>
  <si>
    <t>Tyler</t>
  </si>
  <si>
    <t>Watson</t>
  </si>
  <si>
    <t>Wyatt</t>
  </si>
  <si>
    <t>Using consistent cell formats for categories of cells such as inputs and outputs can make a workbook much more readable, but applying these manually can be tricky.</t>
  </si>
  <si>
    <t>Cell styles have two key advantages:</t>
  </si>
  <si>
    <t xml:space="preserve"> - They let you apply a whole set of formats (including fill colour, text colour, bold, number styling, etc.) at once; and</t>
  </si>
  <si>
    <t xml:space="preserve"> - They can be amended from the Ribbon and the changes will be applied to all relevant cells instantly.</t>
  </si>
  <si>
    <t>Cell styles can be accessed from the Home Ribbon.</t>
  </si>
  <si>
    <t>Input format</t>
  </si>
  <si>
    <t>Calculations format</t>
  </si>
  <si>
    <t>Output format</t>
  </si>
  <si>
    <t>Capital amount of the loan:</t>
  </si>
  <si>
    <t>Repayment size:</t>
  </si>
  <si>
    <t>Interest rate:</t>
  </si>
  <si>
    <t>Time to repayment / months:</t>
  </si>
  <si>
    <t>Total interest paid:</t>
  </si>
  <si>
    <t>Advanced Filter can go beyond what's possible with ordinary filters.</t>
  </si>
  <si>
    <t>Approval limits are as follows:</t>
  </si>
  <si>
    <t>It can help you to zero in on the data you want, or apply complex multi-column conditions.</t>
  </si>
  <si>
    <t>Limit</t>
  </si>
  <si>
    <t>Approver</t>
  </si>
  <si>
    <t>Haran</t>
  </si>
  <si>
    <t>Vendor</t>
  </si>
  <si>
    <t>Approver name</t>
  </si>
  <si>
    <t>Fermat</t>
  </si>
  <si>
    <t>Euler</t>
  </si>
  <si>
    <t>Gauss</t>
  </si>
  <si>
    <t>Invoice date</t>
  </si>
  <si>
    <t>Invoice number</t>
  </si>
  <si>
    <t>Invoice amount</t>
  </si>
  <si>
    <t>PNP plc</t>
  </si>
  <si>
    <t>PNP001</t>
  </si>
  <si>
    <t>Riemann Brothers</t>
  </si>
  <si>
    <t>RIB001</t>
  </si>
  <si>
    <t>ABC Conjected</t>
  </si>
  <si>
    <t>ABC001</t>
  </si>
  <si>
    <t>RIB002</t>
  </si>
  <si>
    <t>RIB003</t>
  </si>
  <si>
    <t>Strong &amp; Goldbach LLP</t>
  </si>
  <si>
    <t>SGL001</t>
  </si>
  <si>
    <t>Twin Prime Real Estate</t>
  </si>
  <si>
    <t>TPR001</t>
  </si>
  <si>
    <t>TPR002</t>
  </si>
  <si>
    <t>SGL002</t>
  </si>
  <si>
    <t>RIB004</t>
  </si>
  <si>
    <t>SGL003</t>
  </si>
  <si>
    <t>RIB005</t>
  </si>
  <si>
    <t>PNP002</t>
  </si>
  <si>
    <t>RIB006</t>
  </si>
  <si>
    <t>RIB007</t>
  </si>
  <si>
    <t>TPR003</t>
  </si>
  <si>
    <t>SGL004</t>
  </si>
  <si>
    <t>RIB008</t>
  </si>
  <si>
    <t>ABC002</t>
  </si>
  <si>
    <t>RIB009</t>
  </si>
  <si>
    <t>RIB010</t>
  </si>
  <si>
    <t>TPR004</t>
  </si>
  <si>
    <t>SGL005</t>
  </si>
  <si>
    <t>PNP003</t>
  </si>
  <si>
    <t>SGL006</t>
  </si>
  <si>
    <t>PNP004</t>
  </si>
  <si>
    <t>ABC003</t>
  </si>
  <si>
    <t>SGL007</t>
  </si>
  <si>
    <t>TPR005</t>
  </si>
  <si>
    <t>SGL008</t>
  </si>
  <si>
    <t>RIB011</t>
  </si>
  <si>
    <t>PNP005</t>
  </si>
  <si>
    <t>SGL009</t>
  </si>
  <si>
    <t>ABC004</t>
  </si>
  <si>
    <t>SGL010</t>
  </si>
  <si>
    <t>PNP006</t>
  </si>
  <si>
    <t>ABC005</t>
  </si>
  <si>
    <t>RIB012</t>
  </si>
  <si>
    <t>ABC006</t>
  </si>
  <si>
    <t>TPR006</t>
  </si>
  <si>
    <t>SGL011</t>
  </si>
  <si>
    <t>ABC007</t>
  </si>
  <si>
    <t>RIB013</t>
  </si>
  <si>
    <t>SGL012</t>
  </si>
  <si>
    <t>RIB014</t>
  </si>
  <si>
    <t>ABC008</t>
  </si>
  <si>
    <t>ABC009</t>
  </si>
  <si>
    <t>RIB015</t>
  </si>
  <si>
    <t>TPR007</t>
  </si>
  <si>
    <t>ABC010</t>
  </si>
  <si>
    <t>RIB016</t>
  </si>
  <si>
    <t>SGL013</t>
  </si>
  <si>
    <t>PNP007</t>
  </si>
  <si>
    <t>ABC011</t>
  </si>
  <si>
    <t>SGL014</t>
  </si>
  <si>
    <t>PNP008</t>
  </si>
  <si>
    <t>ABC012</t>
  </si>
  <si>
    <t>TPR008</t>
  </si>
  <si>
    <t>ABC013</t>
  </si>
  <si>
    <t>ABC014</t>
  </si>
  <si>
    <t>ABC015</t>
  </si>
  <si>
    <t>PNP009</t>
  </si>
  <si>
    <t>SGL015</t>
  </si>
  <si>
    <t>TPR009</t>
  </si>
  <si>
    <t>PNP010</t>
  </si>
  <si>
    <t>PNP011</t>
  </si>
  <si>
    <t>TPR010</t>
  </si>
  <si>
    <t>SGL016</t>
  </si>
  <si>
    <t>ABC016</t>
  </si>
  <si>
    <t>SGL017</t>
  </si>
  <si>
    <t>RIB017</t>
  </si>
  <si>
    <t>ABC017</t>
  </si>
  <si>
    <t>SGL018</t>
  </si>
  <si>
    <t>ABC018</t>
  </si>
  <si>
    <t>TPR011</t>
  </si>
  <si>
    <t>SGL019</t>
  </si>
  <si>
    <t>RIB018</t>
  </si>
  <si>
    <t>SGL020</t>
  </si>
  <si>
    <t>RIB019</t>
  </si>
  <si>
    <t>PNP012</t>
  </si>
  <si>
    <t>PNP013</t>
  </si>
  <si>
    <t>SGL021</t>
  </si>
  <si>
    <t>RIB020</t>
  </si>
  <si>
    <t>TPR012</t>
  </si>
  <si>
    <t>RIB021</t>
  </si>
  <si>
    <t>RIB022</t>
  </si>
  <si>
    <t>TPR013</t>
  </si>
  <si>
    <t>ABC019</t>
  </si>
  <si>
    <t>TPR014</t>
  </si>
  <si>
    <t>TPR015</t>
  </si>
  <si>
    <t>RIB023</t>
  </si>
  <si>
    <t>RIB024</t>
  </si>
  <si>
    <t>PNP014</t>
  </si>
  <si>
    <t>SGL022</t>
  </si>
  <si>
    <t>TPR016</t>
  </si>
  <si>
    <t>ABC020</t>
  </si>
  <si>
    <t>TPR017</t>
  </si>
  <si>
    <t>RIB025</t>
  </si>
  <si>
    <t>PNP015</t>
  </si>
  <si>
    <t>ABC021</t>
  </si>
  <si>
    <t>Database functions are functions that allow you to apply conditionality using the same model as Advanced Filters.</t>
  </si>
  <si>
    <t>There are database equivalents of many normal Excel functions, demarcated by a "D" before their name:</t>
  </si>
  <si>
    <t>Database function</t>
  </si>
  <si>
    <t>Syntax</t>
  </si>
  <si>
    <t>Standard function equivalent</t>
  </si>
  <si>
    <t>DCOUNT</t>
  </si>
  <si>
    <t>DCOUNT(database, field, criteria)</t>
  </si>
  <si>
    <t>COUNTIF/S</t>
  </si>
  <si>
    <t>DCOUNTA</t>
  </si>
  <si>
    <t>DCOUNTA(database, field, criteria)</t>
  </si>
  <si>
    <t>COUNTA with IF (does not exist)</t>
  </si>
  <si>
    <t>DGET</t>
  </si>
  <si>
    <t>DGET(database, field, criteria)</t>
  </si>
  <si>
    <t>VLOOKUP with IF (does not exist)</t>
  </si>
  <si>
    <t>DMAX</t>
  </si>
  <si>
    <t>DMAX(database, field, criteria)</t>
  </si>
  <si>
    <t>MAX with IF (later Excel versions only)</t>
  </si>
  <si>
    <t>DMIN</t>
  </si>
  <si>
    <t>DMIN(database, field, criteria)</t>
  </si>
  <si>
    <t>MIN with IF (later Excel versions only)</t>
  </si>
  <si>
    <t>DPRODUCT</t>
  </si>
  <si>
    <t>DPRODUCT(database, field, criteria)</t>
  </si>
  <si>
    <t>PRODUCT with IF (does not exist)</t>
  </si>
  <si>
    <t>DSTDEV</t>
  </si>
  <si>
    <t>DSTDEV(database, field, criteria)</t>
  </si>
  <si>
    <t>STDEV with IF (does not exist)</t>
  </si>
  <si>
    <t>DSTDEVP</t>
  </si>
  <si>
    <t>DSTDEVP(database, field, criteria)</t>
  </si>
  <si>
    <t>STDEV.P with IF (does not exist)</t>
  </si>
  <si>
    <t>DSUM</t>
  </si>
  <si>
    <t>DSUM(database, field, criteria)</t>
  </si>
  <si>
    <t>SUMIF/S</t>
  </si>
  <si>
    <t>DVAR</t>
  </si>
  <si>
    <t>DVAR(database, field, criteria)</t>
  </si>
  <si>
    <t>VAR with IF (does not exist)</t>
  </si>
  <si>
    <t>DVARP</t>
  </si>
  <si>
    <t>DVARP(database, field, criteria)</t>
  </si>
  <si>
    <t>VAR.P with IF (does not exist)</t>
  </si>
  <si>
    <t>Solver is an Add-In you can enable to help you with complicated optimisation or goal-seeking problems.  It comes free with Excel.</t>
  </si>
  <si>
    <t>The Justice League of America needs your help!  You have a few JLA members on hand, but a lot needs to be done.</t>
  </si>
  <si>
    <t>There are six tasks that have to be completed today.</t>
  </si>
  <si>
    <t>Each superhero has a certain number of hours available to give, and each will have different efficiency at each task, expressed as a time cost.</t>
  </si>
  <si>
    <r>
      <t xml:space="preserve">After those are all taken care of, the heroes can spend any remaining time they have fighting crime.  Your job is to </t>
    </r>
    <r>
      <rPr>
        <b/>
        <sz val="11"/>
        <color theme="1"/>
        <rFont val="Arial"/>
        <family val="2"/>
      </rPr>
      <t xml:space="preserve">maximise the number of crimes fought </t>
    </r>
    <r>
      <rPr>
        <sz val="10"/>
        <color theme="1"/>
        <rFont val="Arial"/>
        <family val="2"/>
      </rPr>
      <t>(orange cell).</t>
    </r>
  </si>
  <si>
    <t>However, there are some constraints:</t>
  </si>
  <si>
    <t xml:space="preserve"> - The six tasks must each be completed, and each by only one superhero</t>
  </si>
  <si>
    <t xml:space="preserve"> - The hero's time spent cannot exceed their time available</t>
  </si>
  <si>
    <t>All the information and formulas you need are below.  All you need to do is set Solver up correctly, and it will find the best solution.</t>
  </si>
  <si>
    <t>Note that there in fact several solutions which will all yield the same end result - the challenge is to find one such optimal solution using Solver.</t>
  </si>
  <si>
    <t>You can check that you reached the optimum solution at the bottom of this sheet - press the + to show the optimal score.</t>
  </si>
  <si>
    <t>There are several layers of hints available below - click the first + symbol to show the first one.</t>
  </si>
  <si>
    <t>&lt; Press the plus to see the first clue</t>
  </si>
  <si>
    <r>
      <t xml:space="preserve">The values in the grid have to be only 0 or 1 - which means that they must be </t>
    </r>
    <r>
      <rPr>
        <i/>
        <sz val="11"/>
        <color theme="1"/>
        <rFont val="Arial"/>
        <family val="2"/>
      </rPr>
      <t>binary</t>
    </r>
    <r>
      <rPr>
        <sz val="10"/>
        <color theme="1"/>
        <rFont val="Arial"/>
        <family val="2"/>
      </rPr>
      <t>.</t>
    </r>
  </si>
  <si>
    <t>&lt; Press the plus to see the second clue</t>
  </si>
  <si>
    <t>Don't forget that the heroes can't be assigned to more work than they have hours available.</t>
  </si>
  <si>
    <t>There are a few ways of doing this.</t>
  </si>
  <si>
    <t>&lt; Press the plus to see the final clue</t>
  </si>
  <si>
    <t>Don't forget that each task must have exactly one person assigned to it.</t>
  </si>
  <si>
    <t>Person</t>
  </si>
  <si>
    <t>Superman</t>
  </si>
  <si>
    <t>Batman</t>
  </si>
  <si>
    <t>Flash</t>
  </si>
  <si>
    <t>Aquaman</t>
  </si>
  <si>
    <t>Time available</t>
  </si>
  <si>
    <t>Crime fighting rate when free</t>
  </si>
  <si>
    <t>Time to complete each task</t>
  </si>
  <si>
    <t>Put out fire</t>
  </si>
  <si>
    <t>Capture Lex Luthor</t>
  </si>
  <si>
    <t>Solve mystery</t>
  </si>
  <si>
    <t>Take medicine to Africa</t>
  </si>
  <si>
    <t>Clean JLA satellite</t>
  </si>
  <si>
    <t>Give speech to UN</t>
  </si>
  <si>
    <t>Assignment matrix</t>
  </si>
  <si>
    <t>The assignment numbers (green) must be 0 or 1</t>
  </si>
  <si>
    <t>0 - task is not completed</t>
  </si>
  <si>
    <t>1 - task will be completed</t>
  </si>
  <si>
    <t>2+ - task is over-assigned</t>
  </si>
  <si>
    <t>Total time spent</t>
  </si>
  <si>
    <t>Total time free</t>
  </si>
  <si>
    <t>Total crimes fought:</t>
  </si>
  <si>
    <t>&lt; Press the plus to check the best possible target score</t>
  </si>
  <si>
    <t>The best possible score is 70 crimes fought.</t>
  </si>
  <si>
    <t>&lt; Press the plus to check the exact solution</t>
  </si>
  <si>
    <t>Hero</t>
  </si>
  <si>
    <t>Task</t>
  </si>
  <si>
    <t>The setup should be:</t>
  </si>
  <si>
    <t>Target cell</t>
  </si>
  <si>
    <t>$D$56</t>
  </si>
  <si>
    <t>Function</t>
  </si>
  <si>
    <t>Maximum</t>
  </si>
  <si>
    <t>Variable cells</t>
  </si>
  <si>
    <t>$E$45:$H$50</t>
  </si>
  <si>
    <t>Constraint 1</t>
  </si>
  <si>
    <t>Variable cells are binary (bin)</t>
  </si>
  <si>
    <t>Constraint 2</t>
  </si>
  <si>
    <t>$E$53:$H$53&gt;=0</t>
  </si>
  <si>
    <t>Constraint 3</t>
  </si>
  <si>
    <t>$I$45:$I$50=1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</si>
</sst>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£&quot;* #,##0.00_-;\-&quot;£&quot;* #,##0.00_-;_-&quot;£&quot;* &quot;-&quot;??_-;_-@_-"/>
    <numFmt numFmtId="164" formatCode="_-#,##0\ ;\(#,##0\);\–"/>
    <numFmt numFmtId="165" formatCode="[$$-409]#,##0.00"/>
    <numFmt numFmtId="166" formatCode="_-[$$-409]* #,##0.00_ ;_-[$$-409]* \-#,##0.00\ ;_-[$$-409]* &quot;-&quot;??_ ;_-@_ "/>
    <numFmt numFmtId="167" formatCode="&quot;£&quot;#,##0"/>
    <numFmt numFmtId="168" formatCode="0.0"/>
  </numFmts>
  <fonts count="1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9" fillId="2" borderId="1" applyNumberFormat="0" applyAlignment="0" applyProtection="0"/>
    <xf numFmtId="0" fontId="10" fillId="3" borderId="2" applyNumberFormat="0" applyAlignment="0" applyProtection="0"/>
    <xf numFmtId="0" fontId="11" fillId="3" borderId="1" applyNumberFormat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quotePrefix="1"/>
    <xf numFmtId="14" fontId="0" fillId="0" borderId="0" xfId="0" quotePrefix="1" applyNumberForma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14" fontId="0" fillId="0" borderId="0" xfId="0" applyNumberFormat="1" applyFont="1" applyFill="1" applyBorder="1"/>
    <xf numFmtId="165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6" fillId="0" borderId="0" xfId="0" applyFont="1" applyFill="1" applyBorder="1"/>
    <xf numFmtId="164" fontId="0" fillId="0" borderId="0" xfId="0" applyNumberFormat="1" applyAlignment="1">
      <alignment horizontal="right"/>
    </xf>
    <xf numFmtId="166" fontId="0" fillId="0" borderId="0" xfId="0" quotePrefix="1" applyNumberFormat="1"/>
    <xf numFmtId="0" fontId="7" fillId="0" borderId="0" xfId="1"/>
    <xf numFmtId="0" fontId="0" fillId="0" borderId="0" xfId="0" applyBorder="1"/>
    <xf numFmtId="0" fontId="0" fillId="0" borderId="0" xfId="0" applyFont="1"/>
    <xf numFmtId="0" fontId="3" fillId="0" borderId="0" xfId="5" applyFont="1"/>
    <xf numFmtId="0" fontId="9" fillId="2" borderId="1" xfId="2"/>
    <xf numFmtId="0" fontId="12" fillId="0" borderId="0" xfId="5" applyFont="1"/>
    <xf numFmtId="0" fontId="14" fillId="0" borderId="0" xfId="6"/>
    <xf numFmtId="0" fontId="3" fillId="0" borderId="0" xfId="7"/>
    <xf numFmtId="167" fontId="3" fillId="0" borderId="0" xfId="7" applyNumberFormat="1"/>
    <xf numFmtId="168" fontId="3" fillId="0" borderId="0" xfId="7" applyNumberFormat="1"/>
    <xf numFmtId="0" fontId="10" fillId="3" borderId="2" xfId="3"/>
    <xf numFmtId="0" fontId="11" fillId="3" borderId="1" xfId="4"/>
    <xf numFmtId="0" fontId="0" fillId="0" borderId="0" xfId="0" applyFill="1" applyBorder="1"/>
    <xf numFmtId="167" fontId="3" fillId="0" borderId="0" xfId="7" applyNumberFormat="1" applyFill="1"/>
    <xf numFmtId="10" fontId="3" fillId="0" borderId="0" xfId="7" applyNumberFormat="1" applyFill="1"/>
    <xf numFmtId="0" fontId="3" fillId="0" borderId="0" xfId="7" applyAlignment="1">
      <alignment horizontal="center" vertical="center"/>
    </xf>
    <xf numFmtId="0" fontId="12" fillId="0" borderId="0" xfId="7" applyFont="1" applyAlignment="1">
      <alignment horizontal="center" vertical="center"/>
    </xf>
    <xf numFmtId="168" fontId="3" fillId="0" borderId="0" xfId="7" applyNumberFormat="1" applyAlignment="1">
      <alignment horizontal="center" vertical="center"/>
    </xf>
    <xf numFmtId="0" fontId="3" fillId="0" borderId="0" xfId="7" applyAlignment="1">
      <alignment horizontal="left" vertical="center"/>
    </xf>
    <xf numFmtId="0" fontId="13" fillId="0" borderId="0" xfId="7" applyFont="1" applyAlignment="1">
      <alignment horizontal="left" vertical="center"/>
    </xf>
    <xf numFmtId="168" fontId="12" fillId="4" borderId="0" xfId="7" applyNumberFormat="1" applyFont="1" applyFill="1" applyAlignment="1">
      <alignment horizontal="center" vertical="center"/>
    </xf>
    <xf numFmtId="168" fontId="12" fillId="0" borderId="0" xfId="7" applyNumberFormat="1" applyFont="1" applyAlignment="1">
      <alignment horizontal="center" vertical="center"/>
    </xf>
    <xf numFmtId="1" fontId="12" fillId="0" borderId="0" xfId="7" applyNumberFormat="1" applyFont="1" applyAlignment="1">
      <alignment horizontal="center" vertical="center"/>
    </xf>
    <xf numFmtId="1" fontId="13" fillId="5" borderId="0" xfId="7" applyNumberFormat="1" applyFont="1" applyFill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2" fillId="0" borderId="0" xfId="7" applyFont="1" applyAlignment="1">
      <alignment horizontal="left" vertical="center"/>
    </xf>
    <xf numFmtId="0" fontId="12" fillId="0" borderId="0" xfId="8" applyFont="1"/>
    <xf numFmtId="0" fontId="2" fillId="0" borderId="0" xfId="8" applyFont="1"/>
    <xf numFmtId="168" fontId="1" fillId="0" borderId="0" xfId="7" applyNumberFormat="1" applyFont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0" xfId="5" applyFont="1"/>
    <xf numFmtId="0" fontId="1" fillId="0" borderId="0" xfId="8" applyFont="1"/>
    <xf numFmtId="44" fontId="1" fillId="0" borderId="0" xfId="9" applyFont="1"/>
    <xf numFmtId="14" fontId="1" fillId="0" borderId="0" xfId="8" applyNumberFormat="1" applyFont="1"/>
    <xf numFmtId="0" fontId="1" fillId="0" borderId="0" xfId="7" applyFont="1" applyAlignment="1">
      <alignment horizontal="left" vertical="center"/>
    </xf>
  </cellXfs>
  <cellStyles count="10">
    <cellStyle name="Calculation" xfId="4" builtinId="22"/>
    <cellStyle name="Currency 2" xfId="9"/>
    <cellStyle name="Hyperlink" xfId="1" builtinId="8"/>
    <cellStyle name="Hyperlink 2" xfId="6"/>
    <cellStyle name="Input" xfId="2" builtinId="20"/>
    <cellStyle name="Normal" xfId="0" builtinId="0"/>
    <cellStyle name="Normal 2" xfId="5"/>
    <cellStyle name="Normal 3" xfId="7"/>
    <cellStyle name="Normal 4" xfId="8"/>
    <cellStyle name="Output" xfId="3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caew.com/en/technical/information-technology/excel/spreadsheet-competency-framework" TargetMode="External"/><Relationship Id="rId1" Type="http://schemas.openxmlformats.org/officeDocument/2006/relationships/hyperlink" Target="https://ion.icaew.com/itcounts/b/weblog/posts/excel-tip-of-the-week-inde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13"/>
  <sheetViews>
    <sheetView tabSelected="1" zoomScale="150" zoomScaleNormal="150" workbookViewId="0">
      <selection activeCell="B2" sqref="B2"/>
    </sheetView>
  </sheetViews>
  <sheetFormatPr defaultRowHeight="12.75" x14ac:dyDescent="0.2"/>
  <cols>
    <col min="2" max="2" width="9.7109375" bestFit="1" customWidth="1"/>
    <col min="3" max="3" width="16.7109375" customWidth="1"/>
    <col min="4" max="4" width="26.85546875" bestFit="1" customWidth="1"/>
    <col min="5" max="5" width="23.140625" bestFit="1" customWidth="1"/>
    <col min="6" max="6" width="37.5703125" bestFit="1" customWidth="1"/>
  </cols>
  <sheetData>
    <row r="2" spans="2:6" x14ac:dyDescent="0.2">
      <c r="B2" t="s">
        <v>0</v>
      </c>
    </row>
    <row r="4" spans="2:6" x14ac:dyDescent="0.2">
      <c r="B4" t="s">
        <v>1</v>
      </c>
      <c r="C4" t="s">
        <v>2</v>
      </c>
      <c r="D4" t="s">
        <v>3</v>
      </c>
    </row>
    <row r="5" spans="2:6" x14ac:dyDescent="0.2">
      <c r="E5" s="17" t="s">
        <v>4</v>
      </c>
      <c r="F5" s="17" t="s">
        <v>5</v>
      </c>
    </row>
    <row r="6" spans="2:6" x14ac:dyDescent="0.2">
      <c r="B6" t="s">
        <v>6</v>
      </c>
      <c r="C6" s="18">
        <v>1</v>
      </c>
      <c r="D6" s="18" t="s">
        <v>7</v>
      </c>
      <c r="E6" t="s">
        <v>8</v>
      </c>
      <c r="F6" s="19" t="s">
        <v>9</v>
      </c>
    </row>
    <row r="7" spans="2:6" x14ac:dyDescent="0.2">
      <c r="C7" s="18">
        <v>2</v>
      </c>
      <c r="D7" s="18" t="s">
        <v>10</v>
      </c>
      <c r="E7" t="s">
        <v>11</v>
      </c>
      <c r="F7" s="19" t="s">
        <v>12</v>
      </c>
    </row>
    <row r="8" spans="2:6" x14ac:dyDescent="0.2">
      <c r="C8" s="18">
        <v>3</v>
      </c>
      <c r="D8" s="18" t="s">
        <v>13</v>
      </c>
      <c r="E8" t="s">
        <v>14</v>
      </c>
      <c r="F8" s="19" t="s">
        <v>12</v>
      </c>
    </row>
    <row r="9" spans="2:6" x14ac:dyDescent="0.2">
      <c r="C9" s="18">
        <v>4</v>
      </c>
      <c r="D9" s="18" t="s">
        <v>15</v>
      </c>
      <c r="E9" t="s">
        <v>16</v>
      </c>
      <c r="F9" s="19" t="s">
        <v>12</v>
      </c>
    </row>
    <row r="10" spans="2:6" x14ac:dyDescent="0.2">
      <c r="C10" s="18">
        <v>5</v>
      </c>
      <c r="D10" s="18" t="s">
        <v>17</v>
      </c>
      <c r="E10" t="s">
        <v>18</v>
      </c>
      <c r="F10" s="19" t="s">
        <v>12</v>
      </c>
    </row>
    <row r="11" spans="2:6" x14ac:dyDescent="0.2">
      <c r="C11" s="18">
        <v>6</v>
      </c>
      <c r="D11" s="18" t="s">
        <v>19</v>
      </c>
      <c r="E11" t="s">
        <v>20</v>
      </c>
      <c r="F11" s="19" t="s">
        <v>9</v>
      </c>
    </row>
    <row r="12" spans="2:6" x14ac:dyDescent="0.2">
      <c r="C12" s="18">
        <v>7</v>
      </c>
      <c r="D12" s="18" t="s">
        <v>21</v>
      </c>
      <c r="E12" t="s">
        <v>22</v>
      </c>
      <c r="F12" s="19" t="s">
        <v>9</v>
      </c>
    </row>
    <row r="13" spans="2:6" x14ac:dyDescent="0.2">
      <c r="C13" s="18">
        <v>8</v>
      </c>
      <c r="D13" s="29" t="s">
        <v>23</v>
      </c>
      <c r="E13" t="s">
        <v>24</v>
      </c>
      <c r="F13" s="19" t="s">
        <v>25</v>
      </c>
    </row>
  </sheetData>
  <hyperlinks>
    <hyperlink ref="E5" r:id="rId1"/>
    <hyperlink ref="F5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7"/>
  <sheetViews>
    <sheetView zoomScale="150" zoomScaleNormal="150" workbookViewId="0"/>
  </sheetViews>
  <sheetFormatPr defaultRowHeight="12.75" x14ac:dyDescent="0.2"/>
  <sheetData>
    <row r="1" spans="1:1" x14ac:dyDescent="0.2">
      <c r="A1" t="s">
        <v>56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62</v>
      </c>
    </row>
    <row r="6" spans="1:1" x14ac:dyDescent="0.2">
      <c r="A6" t="s">
        <v>64</v>
      </c>
    </row>
    <row r="7" spans="1:1" x14ac:dyDescent="0.2">
      <c r="A7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26"/>
  <sheetViews>
    <sheetView zoomScale="150" zoomScaleNormal="150" workbookViewId="0">
      <selection activeCell="B2" sqref="B2"/>
    </sheetView>
  </sheetViews>
  <sheetFormatPr defaultRowHeight="12.75" x14ac:dyDescent="0.2"/>
  <cols>
    <col min="2" max="2" width="53.28515625" bestFit="1" customWidth="1"/>
    <col min="3" max="3" width="10.42578125" style="1" bestFit="1" customWidth="1"/>
    <col min="4" max="4" width="10.42578125" bestFit="1" customWidth="1"/>
    <col min="5" max="5" width="20.7109375" bestFit="1" customWidth="1"/>
    <col min="6" max="6" width="10.42578125" bestFit="1" customWidth="1"/>
  </cols>
  <sheetData>
    <row r="2" spans="2:4" x14ac:dyDescent="0.2">
      <c r="B2" t="s">
        <v>26</v>
      </c>
      <c r="C2" s="3">
        <f ca="1">TODAY()</f>
        <v>43578</v>
      </c>
    </row>
    <row r="3" spans="2:4" x14ac:dyDescent="0.2">
      <c r="B3" t="s">
        <v>27</v>
      </c>
    </row>
    <row r="5" spans="2:4" x14ac:dyDescent="0.2">
      <c r="B5" s="5" t="s">
        <v>28</v>
      </c>
      <c r="C5" s="2">
        <f ca="1">C2+1</f>
        <v>43579</v>
      </c>
      <c r="D5" s="2">
        <f ca="1">C2-7</f>
        <v>43571</v>
      </c>
    </row>
    <row r="6" spans="2:4" x14ac:dyDescent="0.2">
      <c r="B6" t="s">
        <v>29</v>
      </c>
      <c r="C6" s="2">
        <v>43830</v>
      </c>
      <c r="D6" s="3">
        <f ca="1">C6-C2</f>
        <v>252</v>
      </c>
    </row>
    <row r="7" spans="2:4" x14ac:dyDescent="0.2">
      <c r="B7" s="4"/>
    </row>
    <row r="8" spans="2:4" x14ac:dyDescent="0.2">
      <c r="B8" t="s">
        <v>30</v>
      </c>
    </row>
    <row r="9" spans="2:4" x14ac:dyDescent="0.2">
      <c r="B9" s="4" t="s">
        <v>31</v>
      </c>
      <c r="C9" s="1" t="s">
        <v>32</v>
      </c>
    </row>
    <row r="10" spans="2:4" x14ac:dyDescent="0.2">
      <c r="B10" s="4" t="s">
        <v>33</v>
      </c>
      <c r="C10" s="1" t="s">
        <v>34</v>
      </c>
    </row>
    <row r="11" spans="2:4" x14ac:dyDescent="0.2">
      <c r="B11" s="4" t="s">
        <v>35</v>
      </c>
      <c r="C11" s="1" t="s">
        <v>36</v>
      </c>
    </row>
    <row r="12" spans="2:4" x14ac:dyDescent="0.2">
      <c r="B12" s="4" t="s">
        <v>37</v>
      </c>
      <c r="C12" s="1" t="s">
        <v>38</v>
      </c>
    </row>
    <row r="13" spans="2:4" x14ac:dyDescent="0.2">
      <c r="B13" s="4" t="s">
        <v>39</v>
      </c>
      <c r="C13" s="1" t="s">
        <v>40</v>
      </c>
    </row>
    <row r="14" spans="2:4" x14ac:dyDescent="0.2">
      <c r="B14" s="4" t="s">
        <v>41</v>
      </c>
      <c r="C14" s="1" t="s">
        <v>42</v>
      </c>
    </row>
    <row r="16" spans="2:4" x14ac:dyDescent="0.2">
      <c r="B16" t="s">
        <v>43</v>
      </c>
    </row>
    <row r="18" spans="3:6" x14ac:dyDescent="0.2">
      <c r="C18" t="s">
        <v>44</v>
      </c>
      <c r="E18" t="s">
        <v>45</v>
      </c>
      <c r="F18" s="2">
        <f ca="1">TODAY()</f>
        <v>43578</v>
      </c>
    </row>
    <row r="19" spans="3:6" x14ac:dyDescent="0.2">
      <c r="C19" s="2">
        <v>43466</v>
      </c>
    </row>
    <row r="20" spans="3:6" x14ac:dyDescent="0.2">
      <c r="C20" s="2">
        <v>43574</v>
      </c>
      <c r="E20" t="s">
        <v>46</v>
      </c>
    </row>
    <row r="21" spans="3:6" x14ac:dyDescent="0.2">
      <c r="C21" s="2">
        <v>43577</v>
      </c>
    </row>
    <row r="22" spans="3:6" x14ac:dyDescent="0.2">
      <c r="C22" s="2">
        <v>43591</v>
      </c>
      <c r="E22" t="s">
        <v>47</v>
      </c>
    </row>
    <row r="23" spans="3:6" x14ac:dyDescent="0.2">
      <c r="C23" s="2">
        <v>43612</v>
      </c>
      <c r="E23" s="2">
        <v>43830</v>
      </c>
    </row>
    <row r="24" spans="3:6" x14ac:dyDescent="0.2">
      <c r="C24" s="2">
        <v>43703</v>
      </c>
    </row>
    <row r="25" spans="3:6" x14ac:dyDescent="0.2">
      <c r="C25" s="2">
        <v>43824</v>
      </c>
    </row>
    <row r="26" spans="3:6" x14ac:dyDescent="0.2">
      <c r="C26" s="2">
        <v>43825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H22"/>
  <sheetViews>
    <sheetView zoomScale="150" zoomScaleNormal="150" workbookViewId="0">
      <selection activeCell="B2" sqref="B2"/>
    </sheetView>
  </sheetViews>
  <sheetFormatPr defaultRowHeight="12.75" x14ac:dyDescent="0.2"/>
  <cols>
    <col min="3" max="3" width="10.5703125" style="1" bestFit="1" customWidth="1"/>
    <col min="4" max="4" width="10.140625" bestFit="1" customWidth="1"/>
    <col min="5" max="5" width="8.140625" customWidth="1"/>
    <col min="6" max="6" width="7.7109375" customWidth="1"/>
    <col min="7" max="7" width="13.42578125" customWidth="1"/>
    <col min="8" max="8" width="17.140625" customWidth="1"/>
  </cols>
  <sheetData>
    <row r="2" spans="2:8" x14ac:dyDescent="0.2">
      <c r="B2" t="s">
        <v>48</v>
      </c>
    </row>
    <row r="3" spans="2:8" x14ac:dyDescent="0.2">
      <c r="B3" t="s">
        <v>49</v>
      </c>
    </row>
    <row r="5" spans="2:8" x14ac:dyDescent="0.2">
      <c r="C5" s="14" t="s">
        <v>50</v>
      </c>
      <c r="D5" s="14" t="s">
        <v>51</v>
      </c>
      <c r="E5" s="14" t="s">
        <v>52</v>
      </c>
      <c r="F5" s="14" t="s">
        <v>53</v>
      </c>
      <c r="G5" s="14" t="s">
        <v>54</v>
      </c>
      <c r="H5" s="14" t="s">
        <v>55</v>
      </c>
    </row>
    <row r="6" spans="2:8" x14ac:dyDescent="0.2">
      <c r="C6" s="13" t="s">
        <v>56</v>
      </c>
      <c r="D6" s="11">
        <v>0.25</v>
      </c>
      <c r="E6" s="12">
        <v>10</v>
      </c>
      <c r="F6" s="11">
        <f t="shared" ref="F6:F12" si="0">D6*E6</f>
        <v>2.5</v>
      </c>
      <c r="G6" s="10">
        <v>43524</v>
      </c>
      <c r="H6" s="10" t="s">
        <v>57</v>
      </c>
    </row>
    <row r="7" spans="2:8" x14ac:dyDescent="0.2">
      <c r="C7" s="13" t="s">
        <v>58</v>
      </c>
      <c r="D7" s="11">
        <v>0.22</v>
      </c>
      <c r="E7" s="12">
        <v>5</v>
      </c>
      <c r="F7" s="11">
        <f t="shared" si="0"/>
        <v>1.1000000000000001</v>
      </c>
      <c r="G7" s="10">
        <v>43524</v>
      </c>
      <c r="H7" s="10" t="s">
        <v>57</v>
      </c>
    </row>
    <row r="8" spans="2:8" x14ac:dyDescent="0.2">
      <c r="C8" s="13" t="s">
        <v>59</v>
      </c>
      <c r="D8" s="11">
        <v>0.01</v>
      </c>
      <c r="E8" s="12">
        <v>100</v>
      </c>
      <c r="F8" s="11">
        <f t="shared" si="0"/>
        <v>1</v>
      </c>
      <c r="G8" s="10">
        <v>43555</v>
      </c>
      <c r="H8" s="10" t="s">
        <v>57</v>
      </c>
    </row>
    <row r="9" spans="2:8" x14ac:dyDescent="0.2">
      <c r="C9" s="13" t="s">
        <v>60</v>
      </c>
      <c r="D9" s="11">
        <v>1.01</v>
      </c>
      <c r="E9" s="12">
        <v>1</v>
      </c>
      <c r="F9" s="11">
        <f t="shared" si="0"/>
        <v>1.01</v>
      </c>
      <c r="G9" s="10">
        <v>43645</v>
      </c>
      <c r="H9" s="10" t="s">
        <v>61</v>
      </c>
    </row>
    <row r="10" spans="2:8" x14ac:dyDescent="0.2">
      <c r="C10" s="13" t="s">
        <v>62</v>
      </c>
      <c r="D10" s="11">
        <v>0.45</v>
      </c>
      <c r="E10" s="12">
        <v>20</v>
      </c>
      <c r="F10" s="11">
        <f t="shared" si="0"/>
        <v>9</v>
      </c>
      <c r="G10" s="10">
        <v>43555</v>
      </c>
      <c r="H10" s="10" t="s">
        <v>63</v>
      </c>
    </row>
    <row r="11" spans="2:8" x14ac:dyDescent="0.2">
      <c r="C11" s="13" t="s">
        <v>64</v>
      </c>
      <c r="D11" s="11">
        <v>0.11</v>
      </c>
      <c r="E11" s="12">
        <v>100</v>
      </c>
      <c r="F11" s="11">
        <f t="shared" si="0"/>
        <v>11</v>
      </c>
      <c r="G11" s="10">
        <v>43645</v>
      </c>
      <c r="H11" s="10" t="s">
        <v>61</v>
      </c>
    </row>
    <row r="12" spans="2:8" x14ac:dyDescent="0.2">
      <c r="C12" s="13" t="s">
        <v>65</v>
      </c>
      <c r="D12" s="11">
        <v>0.01</v>
      </c>
      <c r="E12" s="12">
        <v>500</v>
      </c>
      <c r="F12" s="11">
        <f t="shared" si="0"/>
        <v>5</v>
      </c>
      <c r="G12" s="10">
        <v>43524</v>
      </c>
      <c r="H12" s="10" t="s">
        <v>66</v>
      </c>
    </row>
    <row r="13" spans="2:8" x14ac:dyDescent="0.2">
      <c r="C13"/>
    </row>
    <row r="14" spans="2:8" x14ac:dyDescent="0.2">
      <c r="C14"/>
    </row>
    <row r="15" spans="2:8" x14ac:dyDescent="0.2">
      <c r="C15"/>
    </row>
    <row r="16" spans="2:8" x14ac:dyDescent="0.2">
      <c r="C16"/>
    </row>
    <row r="18" spans="2:4" x14ac:dyDescent="0.2">
      <c r="B18" t="s">
        <v>67</v>
      </c>
    </row>
    <row r="20" spans="2:4" x14ac:dyDescent="0.2">
      <c r="C20" s="15" t="s">
        <v>68</v>
      </c>
      <c r="D20" s="16" t="s">
        <v>69</v>
      </c>
    </row>
    <row r="21" spans="2:4" x14ac:dyDescent="0.2">
      <c r="C21" s="15"/>
    </row>
    <row r="22" spans="2:4" x14ac:dyDescent="0.2">
      <c r="C22" s="15" t="s">
        <v>70</v>
      </c>
      <c r="D22" s="5" t="s">
        <v>71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H28"/>
  <sheetViews>
    <sheetView zoomScale="150" zoomScaleNormal="150" workbookViewId="0">
      <selection activeCell="B2" sqref="B2"/>
    </sheetView>
  </sheetViews>
  <sheetFormatPr defaultRowHeight="12.75" x14ac:dyDescent="0.2"/>
  <cols>
    <col min="2" max="2" width="13.5703125" customWidth="1"/>
    <col min="3" max="3" width="12.28515625" style="1" bestFit="1" customWidth="1"/>
    <col min="4" max="4" width="5.5703125" bestFit="1" customWidth="1"/>
    <col min="5" max="5" width="6" bestFit="1" customWidth="1"/>
    <col min="6" max="6" width="6.5703125" bestFit="1" customWidth="1"/>
    <col min="7" max="7" width="11.28515625" bestFit="1" customWidth="1"/>
    <col min="8" max="8" width="15.140625" bestFit="1" customWidth="1"/>
  </cols>
  <sheetData>
    <row r="2" spans="2:8" x14ac:dyDescent="0.2">
      <c r="B2" t="s">
        <v>72</v>
      </c>
    </row>
    <row r="3" spans="2:8" x14ac:dyDescent="0.2">
      <c r="B3" t="s">
        <v>73</v>
      </c>
    </row>
    <row r="5" spans="2:8" x14ac:dyDescent="0.2">
      <c r="C5" s="14" t="s">
        <v>50</v>
      </c>
      <c r="D5" s="14" t="s">
        <v>51</v>
      </c>
      <c r="E5" s="14" t="s">
        <v>52</v>
      </c>
      <c r="F5" s="14" t="s">
        <v>53</v>
      </c>
      <c r="G5" s="14" t="s">
        <v>54</v>
      </c>
      <c r="H5" s="14" t="s">
        <v>55</v>
      </c>
    </row>
    <row r="6" spans="2:8" x14ac:dyDescent="0.2">
      <c r="C6" s="13" t="s">
        <v>56</v>
      </c>
      <c r="D6" s="11">
        <v>0.25</v>
      </c>
      <c r="E6" s="12">
        <v>10</v>
      </c>
      <c r="F6" s="11">
        <f t="shared" ref="F6:F12" si="0">D6*E6</f>
        <v>2.5</v>
      </c>
      <c r="G6" s="10">
        <v>43524</v>
      </c>
      <c r="H6" s="10" t="s">
        <v>57</v>
      </c>
    </row>
    <row r="7" spans="2:8" x14ac:dyDescent="0.2">
      <c r="C7" s="13" t="s">
        <v>58</v>
      </c>
      <c r="D7" s="11">
        <v>0.22</v>
      </c>
      <c r="E7" s="12">
        <v>5</v>
      </c>
      <c r="F7" s="11">
        <f t="shared" si="0"/>
        <v>1.1000000000000001</v>
      </c>
      <c r="G7" s="10">
        <v>43524</v>
      </c>
      <c r="H7" s="10" t="s">
        <v>57</v>
      </c>
    </row>
    <row r="8" spans="2:8" x14ac:dyDescent="0.2">
      <c r="C8" s="13" t="s">
        <v>59</v>
      </c>
      <c r="D8" s="11">
        <v>0.01</v>
      </c>
      <c r="E8" s="12">
        <v>100</v>
      </c>
      <c r="F8" s="11">
        <f t="shared" si="0"/>
        <v>1</v>
      </c>
      <c r="G8" s="10">
        <v>43555</v>
      </c>
      <c r="H8" s="10" t="s">
        <v>57</v>
      </c>
    </row>
    <row r="9" spans="2:8" x14ac:dyDescent="0.2">
      <c r="C9" s="13" t="s">
        <v>60</v>
      </c>
      <c r="D9" s="11">
        <v>1.01</v>
      </c>
      <c r="E9" s="12">
        <v>1</v>
      </c>
      <c r="F9" s="11">
        <f t="shared" si="0"/>
        <v>1.01</v>
      </c>
      <c r="G9" s="10">
        <v>43645</v>
      </c>
      <c r="H9" s="10" t="s">
        <v>61</v>
      </c>
    </row>
    <row r="10" spans="2:8" x14ac:dyDescent="0.2">
      <c r="C10" s="13" t="s">
        <v>62</v>
      </c>
      <c r="D10" s="11">
        <v>0.45</v>
      </c>
      <c r="E10" s="12">
        <v>20</v>
      </c>
      <c r="F10" s="11">
        <f t="shared" si="0"/>
        <v>9</v>
      </c>
      <c r="G10" s="10">
        <v>43555</v>
      </c>
      <c r="H10" s="10" t="s">
        <v>63</v>
      </c>
    </row>
    <row r="11" spans="2:8" x14ac:dyDescent="0.2">
      <c r="C11" s="13" t="s">
        <v>64</v>
      </c>
      <c r="D11" s="11">
        <v>0.11</v>
      </c>
      <c r="E11" s="12">
        <v>100</v>
      </c>
      <c r="F11" s="11">
        <f t="shared" si="0"/>
        <v>11</v>
      </c>
      <c r="G11" s="10">
        <v>43645</v>
      </c>
      <c r="H11" s="10" t="s">
        <v>61</v>
      </c>
    </row>
    <row r="12" spans="2:8" x14ac:dyDescent="0.2">
      <c r="C12" s="13" t="s">
        <v>65</v>
      </c>
      <c r="D12" s="11">
        <v>0.01</v>
      </c>
      <c r="E12" s="12">
        <v>500</v>
      </c>
      <c r="F12" s="11">
        <f t="shared" si="0"/>
        <v>5</v>
      </c>
      <c r="G12" s="10">
        <v>43524</v>
      </c>
      <c r="H12" s="10" t="s">
        <v>66</v>
      </c>
    </row>
    <row r="13" spans="2:8" x14ac:dyDescent="0.2">
      <c r="C13" s="13"/>
      <c r="D13" s="11"/>
      <c r="E13" s="12"/>
      <c r="F13" s="11"/>
      <c r="G13" s="10"/>
      <c r="H13" s="10"/>
    </row>
    <row r="14" spans="2:8" x14ac:dyDescent="0.2">
      <c r="B14" t="s">
        <v>74</v>
      </c>
      <c r="C14" s="1" t="s">
        <v>60</v>
      </c>
    </row>
    <row r="16" spans="2:8" x14ac:dyDescent="0.2">
      <c r="B16" t="s">
        <v>75</v>
      </c>
      <c r="C16" s="1">
        <f>MATCH(C14,C6:C12,0)</f>
        <v>4</v>
      </c>
      <c r="E16" t="s">
        <v>76</v>
      </c>
    </row>
    <row r="17" spans="2:5" x14ac:dyDescent="0.2">
      <c r="B17" t="s">
        <v>77</v>
      </c>
      <c r="C17" s="1">
        <f>INDEX(E6:E12,C16)</f>
        <v>1</v>
      </c>
      <c r="E17" t="s">
        <v>78</v>
      </c>
    </row>
    <row r="19" spans="2:5" x14ac:dyDescent="0.2">
      <c r="B19" s="8" t="s">
        <v>79</v>
      </c>
      <c r="C19" s="9">
        <f>INDEX(E6:E12,MATCH(C14,C6:C12,0))</f>
        <v>1</v>
      </c>
    </row>
    <row r="22" spans="2:5" x14ac:dyDescent="0.2">
      <c r="B22" s="7" t="s">
        <v>80</v>
      </c>
    </row>
    <row r="23" spans="2:5" x14ac:dyDescent="0.2">
      <c r="C23" s="6" t="s">
        <v>81</v>
      </c>
    </row>
    <row r="24" spans="2:5" x14ac:dyDescent="0.2">
      <c r="C24" s="6" t="s">
        <v>82</v>
      </c>
    </row>
    <row r="25" spans="2:5" x14ac:dyDescent="0.2">
      <c r="C25" s="6" t="s">
        <v>83</v>
      </c>
    </row>
    <row r="26" spans="2:5" x14ac:dyDescent="0.2">
      <c r="C26" s="6" t="s">
        <v>84</v>
      </c>
    </row>
    <row r="27" spans="2:5" x14ac:dyDescent="0.2">
      <c r="C27" s="6" t="s">
        <v>85</v>
      </c>
    </row>
    <row r="28" spans="2:5" x14ac:dyDescent="0.2">
      <c r="C28" s="6" t="s">
        <v>86</v>
      </c>
    </row>
  </sheetData>
  <pageMargins left="0.7" right="0.7" top="0.75" bottom="0.75" header="0.3" footer="0.3"/>
  <pageSetup paperSize="9" orientation="portrait" r:id="rId1"/>
  <headerFooter>
    <oddFooter>&amp;L&amp;"Times New Roman"&amp;07C:\Users\boutts\Desktop\Sheet.xltm&amp;R&amp;"Times New Roman"&amp;07&amp;T 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'Dropdowns data'!$A$1:$A$7</xm:f>
          </x14:formula1>
          <xm:sqref>C14:C15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I47"/>
  <sheetViews>
    <sheetView zoomScale="150" zoomScaleNormal="150" workbookViewId="0">
      <selection activeCell="B2" sqref="B2"/>
    </sheetView>
  </sheetViews>
  <sheetFormatPr defaultRowHeight="14.25" x14ac:dyDescent="0.2"/>
  <cols>
    <col min="1" max="1" width="9.140625" style="20"/>
    <col min="2" max="2" width="11.28515625" style="20" bestFit="1" customWidth="1"/>
    <col min="3" max="3" width="9" style="20" bestFit="1" customWidth="1"/>
    <col min="4" max="4" width="33.28515625" style="20" bestFit="1" customWidth="1"/>
    <col min="5" max="6" width="8.28515625" style="20" bestFit="1" customWidth="1"/>
    <col min="7" max="7" width="17" style="20" bestFit="1" customWidth="1"/>
    <col min="8" max="8" width="12.42578125" style="20" bestFit="1" customWidth="1"/>
    <col min="9" max="9" width="11.85546875" style="20" bestFit="1" customWidth="1"/>
    <col min="10" max="16384" width="9.140625" style="20"/>
  </cols>
  <sheetData>
    <row r="2" spans="2:9" ht="15" x14ac:dyDescent="0.25">
      <c r="B2" s="48" t="s">
        <v>87</v>
      </c>
      <c r="C2" s="48"/>
      <c r="D2" s="22"/>
      <c r="E2" s="48"/>
      <c r="F2" s="48"/>
      <c r="G2" s="48"/>
      <c r="H2" s="22"/>
      <c r="I2" s="48"/>
    </row>
    <row r="3" spans="2:9" ht="15" x14ac:dyDescent="0.25">
      <c r="B3" s="48" t="s">
        <v>88</v>
      </c>
      <c r="C3" s="48"/>
      <c r="D3" s="22"/>
      <c r="E3" s="48"/>
      <c r="F3" s="48"/>
      <c r="G3" s="48"/>
      <c r="H3" s="22"/>
      <c r="I3" s="48"/>
    </row>
    <row r="4" spans="2:9" ht="15" x14ac:dyDescent="0.25">
      <c r="B4" s="48" t="s">
        <v>89</v>
      </c>
      <c r="C4" s="48"/>
      <c r="D4" s="22"/>
      <c r="E4" s="48"/>
      <c r="F4" s="48"/>
      <c r="G4" s="48"/>
      <c r="H4" s="22"/>
      <c r="I4" s="48"/>
    </row>
    <row r="5" spans="2:9" ht="15" x14ac:dyDescent="0.25">
      <c r="B5" s="48"/>
      <c r="C5" s="48"/>
      <c r="D5" s="22"/>
      <c r="E5" s="48"/>
      <c r="F5" s="48"/>
      <c r="G5" s="48"/>
      <c r="H5" s="22"/>
      <c r="I5" s="48"/>
    </row>
    <row r="6" spans="2:9" ht="15" x14ac:dyDescent="0.25">
      <c r="B6" s="48"/>
      <c r="C6" s="48"/>
      <c r="D6" s="22" t="s">
        <v>90</v>
      </c>
      <c r="E6" s="48"/>
      <c r="F6" s="48"/>
      <c r="G6" s="48"/>
      <c r="H6" s="22" t="s">
        <v>91</v>
      </c>
      <c r="I6" s="48"/>
    </row>
    <row r="7" spans="2:9" ht="15" x14ac:dyDescent="0.25">
      <c r="B7" s="22" t="s">
        <v>92</v>
      </c>
      <c r="C7" s="22" t="s">
        <v>93</v>
      </c>
      <c r="D7" s="22" t="s">
        <v>94</v>
      </c>
      <c r="E7" s="22" t="s">
        <v>95</v>
      </c>
      <c r="F7" s="22" t="s">
        <v>96</v>
      </c>
      <c r="G7" s="22" t="s">
        <v>97</v>
      </c>
      <c r="H7" s="22" t="s">
        <v>98</v>
      </c>
      <c r="I7" s="22" t="s">
        <v>99</v>
      </c>
    </row>
    <row r="8" spans="2:9" x14ac:dyDescent="0.2">
      <c r="B8" s="48" t="s">
        <v>100</v>
      </c>
      <c r="C8" s="48" t="s">
        <v>101</v>
      </c>
      <c r="D8" s="48" t="s">
        <v>102</v>
      </c>
      <c r="E8" s="48" t="s">
        <v>102</v>
      </c>
      <c r="F8" s="48"/>
      <c r="G8" s="21"/>
      <c r="H8" s="48" t="s">
        <v>103</v>
      </c>
      <c r="I8" s="48">
        <v>54</v>
      </c>
    </row>
    <row r="9" spans="2:9" x14ac:dyDescent="0.2">
      <c r="B9" s="48" t="s">
        <v>104</v>
      </c>
      <c r="C9" s="48" t="s">
        <v>105</v>
      </c>
      <c r="D9" s="48" t="s">
        <v>102</v>
      </c>
      <c r="E9" s="48"/>
      <c r="F9" s="48"/>
      <c r="G9" s="21"/>
      <c r="H9" s="48" t="s">
        <v>103</v>
      </c>
      <c r="I9" s="48">
        <v>83</v>
      </c>
    </row>
    <row r="10" spans="2:9" x14ac:dyDescent="0.2">
      <c r="B10" s="48" t="s">
        <v>106</v>
      </c>
      <c r="C10" s="48" t="s">
        <v>107</v>
      </c>
      <c r="D10" s="48" t="s">
        <v>102</v>
      </c>
      <c r="E10" s="48" t="s">
        <v>102</v>
      </c>
      <c r="F10" s="48" t="s">
        <v>102</v>
      </c>
      <c r="G10" s="21"/>
      <c r="H10" s="48">
        <v>75</v>
      </c>
      <c r="I10" s="48">
        <v>31</v>
      </c>
    </row>
    <row r="11" spans="2:9" x14ac:dyDescent="0.2">
      <c r="B11" s="48" t="s">
        <v>108</v>
      </c>
      <c r="C11" s="48" t="s">
        <v>109</v>
      </c>
      <c r="D11" s="48" t="s">
        <v>102</v>
      </c>
      <c r="E11" s="48" t="s">
        <v>102</v>
      </c>
      <c r="F11" s="48"/>
      <c r="G11" s="21"/>
      <c r="H11" s="48" t="s">
        <v>103</v>
      </c>
      <c r="I11" s="48">
        <v>41</v>
      </c>
    </row>
    <row r="12" spans="2:9" x14ac:dyDescent="0.2">
      <c r="B12" s="48" t="s">
        <v>110</v>
      </c>
      <c r="C12" s="48" t="s">
        <v>111</v>
      </c>
      <c r="D12" s="48" t="s">
        <v>102</v>
      </c>
      <c r="E12" s="48"/>
      <c r="F12" s="48"/>
      <c r="G12" s="21"/>
      <c r="H12" s="48">
        <v>20</v>
      </c>
      <c r="I12" s="48">
        <v>54</v>
      </c>
    </row>
    <row r="13" spans="2:9" x14ac:dyDescent="0.2">
      <c r="B13" s="48" t="s">
        <v>112</v>
      </c>
      <c r="C13" s="48" t="s">
        <v>113</v>
      </c>
      <c r="D13" s="48" t="s">
        <v>102</v>
      </c>
      <c r="E13" s="48" t="s">
        <v>102</v>
      </c>
      <c r="F13" s="48"/>
      <c r="G13" s="21"/>
      <c r="H13" s="48">
        <v>35</v>
      </c>
      <c r="I13" s="48">
        <v>12</v>
      </c>
    </row>
    <row r="14" spans="2:9" x14ac:dyDescent="0.2">
      <c r="B14" s="48" t="s">
        <v>114</v>
      </c>
      <c r="C14" s="48" t="s">
        <v>115</v>
      </c>
      <c r="D14" s="48"/>
      <c r="E14" s="48" t="s">
        <v>102</v>
      </c>
      <c r="F14" s="48" t="s">
        <v>102</v>
      </c>
      <c r="G14" s="21"/>
      <c r="H14" s="48">
        <v>80</v>
      </c>
      <c r="I14" s="48">
        <v>54</v>
      </c>
    </row>
    <row r="15" spans="2:9" x14ac:dyDescent="0.2">
      <c r="B15" s="48" t="s">
        <v>116</v>
      </c>
      <c r="C15" s="48" t="s">
        <v>117</v>
      </c>
      <c r="D15" s="48"/>
      <c r="E15" s="48" t="s">
        <v>102</v>
      </c>
      <c r="F15" s="48" t="s">
        <v>102</v>
      </c>
      <c r="G15" s="21"/>
      <c r="H15" s="48">
        <v>83</v>
      </c>
      <c r="I15" s="48">
        <v>33</v>
      </c>
    </row>
    <row r="16" spans="2:9" x14ac:dyDescent="0.2">
      <c r="B16" s="48" t="s">
        <v>118</v>
      </c>
      <c r="C16" s="48" t="s">
        <v>119</v>
      </c>
      <c r="D16" s="48" t="s">
        <v>102</v>
      </c>
      <c r="E16" s="48" t="s">
        <v>102</v>
      </c>
      <c r="F16" s="48" t="s">
        <v>102</v>
      </c>
      <c r="G16" s="21"/>
      <c r="H16" s="48">
        <v>79</v>
      </c>
      <c r="I16" s="48">
        <v>99</v>
      </c>
    </row>
    <row r="17" spans="2:9" x14ac:dyDescent="0.2">
      <c r="B17" s="48" t="s">
        <v>118</v>
      </c>
      <c r="C17" s="48" t="s">
        <v>120</v>
      </c>
      <c r="D17" s="48" t="s">
        <v>102</v>
      </c>
      <c r="E17" s="48" t="s">
        <v>102</v>
      </c>
      <c r="F17" s="48" t="s">
        <v>102</v>
      </c>
      <c r="G17" s="21"/>
      <c r="H17" s="48">
        <v>66</v>
      </c>
      <c r="I17" s="48">
        <v>16</v>
      </c>
    </row>
    <row r="18" spans="2:9" x14ac:dyDescent="0.2">
      <c r="B18" s="48" t="s">
        <v>121</v>
      </c>
      <c r="C18" s="48" t="s">
        <v>122</v>
      </c>
      <c r="D18" s="48"/>
      <c r="E18" s="48"/>
      <c r="F18" s="48" t="s">
        <v>102</v>
      </c>
      <c r="G18" s="21"/>
      <c r="H18" s="48">
        <v>19</v>
      </c>
      <c r="I18" s="48">
        <v>99</v>
      </c>
    </row>
    <row r="19" spans="2:9" x14ac:dyDescent="0.2">
      <c r="B19" s="48" t="s">
        <v>123</v>
      </c>
      <c r="C19" s="48" t="s">
        <v>117</v>
      </c>
      <c r="D19" s="48" t="s">
        <v>102</v>
      </c>
      <c r="E19" s="48" t="s">
        <v>102</v>
      </c>
      <c r="F19" s="48"/>
      <c r="G19" s="21"/>
      <c r="H19" s="48" t="s">
        <v>103</v>
      </c>
      <c r="I19" s="48">
        <v>46</v>
      </c>
    </row>
    <row r="20" spans="2:9" x14ac:dyDescent="0.2">
      <c r="B20" s="48" t="s">
        <v>124</v>
      </c>
      <c r="C20" s="48" t="s">
        <v>120</v>
      </c>
      <c r="D20" s="48" t="s">
        <v>102</v>
      </c>
      <c r="E20" s="48" t="s">
        <v>102</v>
      </c>
      <c r="F20" s="48" t="s">
        <v>102</v>
      </c>
      <c r="G20" s="21"/>
      <c r="H20" s="48">
        <v>77</v>
      </c>
      <c r="I20" s="48">
        <v>42</v>
      </c>
    </row>
    <row r="21" spans="2:9" x14ac:dyDescent="0.2">
      <c r="B21" s="48" t="s">
        <v>125</v>
      </c>
      <c r="C21" s="48" t="s">
        <v>113</v>
      </c>
      <c r="D21" s="48" t="s">
        <v>102</v>
      </c>
      <c r="E21" s="48" t="s">
        <v>102</v>
      </c>
      <c r="F21" s="48"/>
      <c r="G21" s="21"/>
      <c r="H21" s="48">
        <v>59</v>
      </c>
      <c r="I21" s="48" t="s">
        <v>103</v>
      </c>
    </row>
    <row r="22" spans="2:9" x14ac:dyDescent="0.2">
      <c r="B22" s="48" t="s">
        <v>126</v>
      </c>
      <c r="C22" s="48" t="s">
        <v>120</v>
      </c>
      <c r="D22" s="48"/>
      <c r="E22" s="48" t="s">
        <v>102</v>
      </c>
      <c r="F22" s="48" t="s">
        <v>102</v>
      </c>
      <c r="G22" s="21"/>
      <c r="H22" s="48">
        <v>34</v>
      </c>
      <c r="I22" s="48">
        <v>19</v>
      </c>
    </row>
    <row r="23" spans="2:9" x14ac:dyDescent="0.2">
      <c r="B23" s="48" t="s">
        <v>127</v>
      </c>
      <c r="C23" s="48" t="s">
        <v>113</v>
      </c>
      <c r="D23" s="48"/>
      <c r="E23" s="48" t="s">
        <v>102</v>
      </c>
      <c r="F23" s="48" t="s">
        <v>102</v>
      </c>
      <c r="G23" s="21"/>
      <c r="H23" s="48" t="s">
        <v>103</v>
      </c>
      <c r="I23" s="48">
        <v>34</v>
      </c>
    </row>
    <row r="24" spans="2:9" x14ac:dyDescent="0.2">
      <c r="B24" s="48" t="s">
        <v>128</v>
      </c>
      <c r="C24" s="48" t="s">
        <v>129</v>
      </c>
      <c r="D24" s="48" t="s">
        <v>102</v>
      </c>
      <c r="E24" s="48"/>
      <c r="F24" s="48"/>
      <c r="G24" s="21"/>
      <c r="H24" s="48">
        <v>15</v>
      </c>
      <c r="I24" s="48">
        <v>96</v>
      </c>
    </row>
    <row r="25" spans="2:9" x14ac:dyDescent="0.2">
      <c r="B25" s="48" t="s">
        <v>130</v>
      </c>
      <c r="C25" s="48" t="s">
        <v>119</v>
      </c>
      <c r="D25" s="48"/>
      <c r="E25" s="48" t="s">
        <v>102</v>
      </c>
      <c r="F25" s="48" t="s">
        <v>102</v>
      </c>
      <c r="G25" s="21"/>
      <c r="H25" s="48">
        <v>87</v>
      </c>
      <c r="I25" s="48">
        <v>77</v>
      </c>
    </row>
    <row r="26" spans="2:9" x14ac:dyDescent="0.2">
      <c r="B26" s="48" t="s">
        <v>131</v>
      </c>
      <c r="C26" s="48" t="s">
        <v>113</v>
      </c>
      <c r="D26" s="48" t="s">
        <v>102</v>
      </c>
      <c r="E26" s="48" t="s">
        <v>102</v>
      </c>
      <c r="F26" s="48"/>
      <c r="G26" s="21"/>
      <c r="H26" s="48">
        <v>46</v>
      </c>
      <c r="I26" s="48">
        <v>44</v>
      </c>
    </row>
    <row r="27" spans="2:9" x14ac:dyDescent="0.2">
      <c r="B27" s="48" t="s">
        <v>132</v>
      </c>
      <c r="C27" s="48" t="s">
        <v>133</v>
      </c>
      <c r="D27" s="48"/>
      <c r="E27" s="48" t="s">
        <v>102</v>
      </c>
      <c r="F27" s="48"/>
      <c r="G27" s="21"/>
      <c r="H27" s="48">
        <v>53</v>
      </c>
      <c r="I27" s="48">
        <v>26</v>
      </c>
    </row>
    <row r="28" spans="2:9" x14ac:dyDescent="0.2">
      <c r="B28" s="48" t="s">
        <v>134</v>
      </c>
      <c r="C28" s="48" t="s">
        <v>117</v>
      </c>
      <c r="D28" s="48"/>
      <c r="E28" s="48"/>
      <c r="F28" s="48"/>
      <c r="G28" s="21"/>
      <c r="H28" s="48">
        <v>17</v>
      </c>
      <c r="I28" s="48">
        <v>65</v>
      </c>
    </row>
    <row r="29" spans="2:9" x14ac:dyDescent="0.2">
      <c r="B29" s="48" t="s">
        <v>135</v>
      </c>
      <c r="C29" s="48" t="s">
        <v>122</v>
      </c>
      <c r="D29" s="48" t="s">
        <v>102</v>
      </c>
      <c r="E29" s="48" t="s">
        <v>102</v>
      </c>
      <c r="F29" s="48"/>
      <c r="G29" s="21"/>
      <c r="H29" s="48">
        <v>88</v>
      </c>
      <c r="I29" s="48">
        <v>22</v>
      </c>
    </row>
    <row r="30" spans="2:9" x14ac:dyDescent="0.2">
      <c r="B30" s="48" t="s">
        <v>136</v>
      </c>
      <c r="C30" s="48" t="s">
        <v>137</v>
      </c>
      <c r="D30" s="48"/>
      <c r="E30" s="48" t="s">
        <v>102</v>
      </c>
      <c r="F30" s="48"/>
      <c r="G30" s="21"/>
      <c r="H30" s="48" t="s">
        <v>103</v>
      </c>
      <c r="I30" s="48">
        <v>74</v>
      </c>
    </row>
    <row r="31" spans="2:9" x14ac:dyDescent="0.2">
      <c r="B31" s="48" t="s">
        <v>138</v>
      </c>
      <c r="C31" s="48" t="s">
        <v>139</v>
      </c>
      <c r="D31" s="48" t="s">
        <v>102</v>
      </c>
      <c r="E31" s="48"/>
      <c r="F31" s="48"/>
      <c r="G31" s="21"/>
      <c r="H31" s="48">
        <v>5</v>
      </c>
      <c r="I31" s="48">
        <v>56</v>
      </c>
    </row>
    <row r="32" spans="2:9" x14ac:dyDescent="0.2">
      <c r="B32" s="48" t="s">
        <v>140</v>
      </c>
      <c r="C32" s="48" t="s">
        <v>141</v>
      </c>
      <c r="D32" s="48" t="s">
        <v>102</v>
      </c>
      <c r="E32" s="48" t="s">
        <v>102</v>
      </c>
      <c r="F32" s="48" t="s">
        <v>102</v>
      </c>
      <c r="G32" s="21"/>
      <c r="H32" s="48" t="s">
        <v>103</v>
      </c>
      <c r="I32" s="48">
        <v>80</v>
      </c>
    </row>
    <row r="33" spans="2:9" x14ac:dyDescent="0.2">
      <c r="B33" s="48" t="s">
        <v>142</v>
      </c>
      <c r="C33" s="48" t="s">
        <v>115</v>
      </c>
      <c r="D33" s="48" t="s">
        <v>102</v>
      </c>
      <c r="E33" s="48" t="s">
        <v>102</v>
      </c>
      <c r="F33" s="48"/>
      <c r="G33" s="21"/>
      <c r="H33" s="48">
        <v>34</v>
      </c>
      <c r="I33" s="48">
        <v>46</v>
      </c>
    </row>
    <row r="34" spans="2:9" x14ac:dyDescent="0.2">
      <c r="B34" s="48" t="s">
        <v>143</v>
      </c>
      <c r="C34" s="48" t="s">
        <v>122</v>
      </c>
      <c r="D34" s="48" t="s">
        <v>102</v>
      </c>
      <c r="E34" s="48"/>
      <c r="F34" s="48"/>
      <c r="G34" s="21"/>
      <c r="H34" s="48">
        <v>55</v>
      </c>
      <c r="I34" s="48">
        <v>29</v>
      </c>
    </row>
    <row r="35" spans="2:9" x14ac:dyDescent="0.2">
      <c r="B35" s="48" t="s">
        <v>144</v>
      </c>
      <c r="C35" s="48" t="s">
        <v>101</v>
      </c>
      <c r="D35" s="48" t="s">
        <v>102</v>
      </c>
      <c r="E35" s="48" t="s">
        <v>102</v>
      </c>
      <c r="F35" s="48" t="s">
        <v>102</v>
      </c>
      <c r="G35" s="21"/>
      <c r="H35" s="48">
        <v>86</v>
      </c>
      <c r="I35" s="48">
        <v>17</v>
      </c>
    </row>
    <row r="36" spans="2:9" x14ac:dyDescent="0.2">
      <c r="B36" s="48" t="s">
        <v>145</v>
      </c>
      <c r="C36" s="48" t="s">
        <v>115</v>
      </c>
      <c r="D36" s="48" t="s">
        <v>102</v>
      </c>
      <c r="E36" s="48" t="s">
        <v>102</v>
      </c>
      <c r="F36" s="48" t="s">
        <v>102</v>
      </c>
      <c r="G36" s="21"/>
      <c r="H36" s="48">
        <v>90</v>
      </c>
      <c r="I36" s="48">
        <v>67</v>
      </c>
    </row>
    <row r="37" spans="2:9" x14ac:dyDescent="0.2">
      <c r="B37" s="48" t="s">
        <v>146</v>
      </c>
      <c r="C37" s="48" t="s">
        <v>117</v>
      </c>
      <c r="D37" s="48" t="s">
        <v>102</v>
      </c>
      <c r="E37" s="48" t="s">
        <v>102</v>
      </c>
      <c r="F37" s="48"/>
      <c r="G37" s="21"/>
      <c r="H37" s="48">
        <v>27</v>
      </c>
      <c r="I37" s="48">
        <v>78</v>
      </c>
    </row>
    <row r="38" spans="2:9" x14ac:dyDescent="0.2">
      <c r="B38" s="48" t="s">
        <v>147</v>
      </c>
      <c r="C38" s="48" t="s">
        <v>148</v>
      </c>
      <c r="D38" s="48" t="s">
        <v>102</v>
      </c>
      <c r="E38" s="48"/>
      <c r="F38" s="48"/>
      <c r="G38" s="21"/>
      <c r="H38" s="48">
        <v>62</v>
      </c>
      <c r="I38" s="48">
        <v>67</v>
      </c>
    </row>
    <row r="39" spans="2:9" x14ac:dyDescent="0.2">
      <c r="B39" s="48" t="s">
        <v>149</v>
      </c>
      <c r="C39" s="48" t="s">
        <v>150</v>
      </c>
      <c r="D39" s="48" t="s">
        <v>102</v>
      </c>
      <c r="E39" s="48" t="s">
        <v>102</v>
      </c>
      <c r="F39" s="48"/>
      <c r="G39" s="21"/>
      <c r="H39" s="48">
        <v>23</v>
      </c>
      <c r="I39" s="48">
        <v>60</v>
      </c>
    </row>
    <row r="40" spans="2:9" x14ac:dyDescent="0.2">
      <c r="B40" s="48" t="s">
        <v>151</v>
      </c>
      <c r="C40" s="48" t="s">
        <v>148</v>
      </c>
      <c r="D40" s="48" t="s">
        <v>102</v>
      </c>
      <c r="E40" s="48" t="s">
        <v>102</v>
      </c>
      <c r="F40" s="48"/>
      <c r="G40" s="21"/>
      <c r="H40" s="48">
        <v>21</v>
      </c>
      <c r="I40" s="48">
        <v>83</v>
      </c>
    </row>
    <row r="41" spans="2:9" x14ac:dyDescent="0.2">
      <c r="B41" s="48" t="s">
        <v>152</v>
      </c>
      <c r="C41" s="48" t="s">
        <v>153</v>
      </c>
      <c r="D41" s="48"/>
      <c r="E41" s="48"/>
      <c r="F41" s="48" t="s">
        <v>102</v>
      </c>
      <c r="G41" s="21"/>
      <c r="H41" s="48" t="s">
        <v>103</v>
      </c>
      <c r="I41" s="48" t="s">
        <v>103</v>
      </c>
    </row>
    <row r="42" spans="2:9" x14ac:dyDescent="0.2">
      <c r="B42" s="48" t="s">
        <v>154</v>
      </c>
      <c r="C42" s="48" t="s">
        <v>117</v>
      </c>
      <c r="D42" s="48" t="s">
        <v>102</v>
      </c>
      <c r="E42" s="48" t="s">
        <v>102</v>
      </c>
      <c r="F42" s="48"/>
      <c r="G42" s="21"/>
      <c r="H42" s="48">
        <v>32</v>
      </c>
      <c r="I42" s="48">
        <v>54</v>
      </c>
    </row>
    <row r="43" spans="2:9" x14ac:dyDescent="0.2">
      <c r="B43" s="48" t="s">
        <v>155</v>
      </c>
      <c r="C43" s="48" t="s">
        <v>120</v>
      </c>
      <c r="D43" s="48" t="s">
        <v>102</v>
      </c>
      <c r="E43" s="48" t="s">
        <v>102</v>
      </c>
      <c r="F43" s="48"/>
      <c r="G43" s="21"/>
      <c r="H43" s="48">
        <v>75</v>
      </c>
      <c r="I43" s="48">
        <v>78</v>
      </c>
    </row>
    <row r="44" spans="2:9" x14ac:dyDescent="0.2">
      <c r="B44" s="48" t="s">
        <v>156</v>
      </c>
      <c r="C44" s="48" t="s">
        <v>117</v>
      </c>
      <c r="D44" s="48"/>
      <c r="E44" s="48" t="s">
        <v>102</v>
      </c>
      <c r="F44" s="48" t="s">
        <v>102</v>
      </c>
      <c r="G44" s="21"/>
      <c r="H44" s="48">
        <v>81</v>
      </c>
      <c r="I44" s="48">
        <v>59</v>
      </c>
    </row>
    <row r="45" spans="2:9" x14ac:dyDescent="0.2">
      <c r="B45" s="48" t="s">
        <v>157</v>
      </c>
      <c r="C45" s="48" t="s">
        <v>150</v>
      </c>
      <c r="D45" s="48" t="s">
        <v>102</v>
      </c>
      <c r="E45" s="48" t="s">
        <v>102</v>
      </c>
      <c r="F45" s="48" t="s">
        <v>102</v>
      </c>
      <c r="G45" s="21"/>
      <c r="H45" s="48">
        <v>65</v>
      </c>
      <c r="I45" s="48">
        <v>70</v>
      </c>
    </row>
    <row r="47" spans="2:9" x14ac:dyDescent="0.2">
      <c r="B47" s="21"/>
      <c r="C47" s="48"/>
      <c r="D47" s="21"/>
      <c r="E47" s="21"/>
      <c r="F47" s="21"/>
      <c r="G47" s="48"/>
      <c r="H47" s="21"/>
      <c r="I47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16"/>
  <sheetViews>
    <sheetView zoomScale="150" zoomScaleNormal="150" workbookViewId="0">
      <selection activeCell="B2" sqref="B2"/>
    </sheetView>
  </sheetViews>
  <sheetFormatPr defaultRowHeight="14.25" x14ac:dyDescent="0.2"/>
  <cols>
    <col min="1" max="1" width="9.140625" style="24"/>
    <col min="2" max="2" width="28.85546875" style="24" customWidth="1"/>
    <col min="3" max="3" width="9.85546875" style="24" customWidth="1"/>
    <col min="4" max="16384" width="9.140625" style="24"/>
  </cols>
  <sheetData>
    <row r="1" spans="1:4" x14ac:dyDescent="0.2">
      <c r="A1" s="23"/>
    </row>
    <row r="2" spans="1:4" x14ac:dyDescent="0.2">
      <c r="B2" s="24" t="s">
        <v>158</v>
      </c>
    </row>
    <row r="3" spans="1:4" x14ac:dyDescent="0.2">
      <c r="B3" s="24" t="s">
        <v>159</v>
      </c>
    </row>
    <row r="4" spans="1:4" x14ac:dyDescent="0.2">
      <c r="C4" s="24" t="s">
        <v>160</v>
      </c>
    </row>
    <row r="5" spans="1:4" x14ac:dyDescent="0.2">
      <c r="C5" s="24" t="s">
        <v>161</v>
      </c>
    </row>
    <row r="6" spans="1:4" x14ac:dyDescent="0.2">
      <c r="B6" s="24" t="s">
        <v>162</v>
      </c>
    </row>
    <row r="8" spans="1:4" x14ac:dyDescent="0.2">
      <c r="C8" s="21">
        <v>1234</v>
      </c>
      <c r="D8" s="24" t="s">
        <v>163</v>
      </c>
    </row>
    <row r="9" spans="1:4" ht="15" x14ac:dyDescent="0.25">
      <c r="C9" s="28">
        <v>1234</v>
      </c>
      <c r="D9" s="24" t="s">
        <v>164</v>
      </c>
    </row>
    <row r="10" spans="1:4" ht="15" x14ac:dyDescent="0.25">
      <c r="C10" s="27">
        <v>1234</v>
      </c>
      <c r="D10" s="24" t="s">
        <v>165</v>
      </c>
    </row>
    <row r="12" spans="1:4" x14ac:dyDescent="0.2">
      <c r="B12" s="24" t="s">
        <v>166</v>
      </c>
      <c r="C12" s="25">
        <v>132000</v>
      </c>
    </row>
    <row r="13" spans="1:4" x14ac:dyDescent="0.2">
      <c r="B13" s="24" t="s">
        <v>167</v>
      </c>
      <c r="C13" s="30">
        <v>2000</v>
      </c>
    </row>
    <row r="14" spans="1:4" x14ac:dyDescent="0.2">
      <c r="B14" s="24" t="s">
        <v>168</v>
      </c>
      <c r="C14" s="31">
        <v>2.1899999999999999E-2</v>
      </c>
    </row>
    <row r="15" spans="1:4" x14ac:dyDescent="0.2">
      <c r="B15" s="24" t="s">
        <v>169</v>
      </c>
      <c r="C15" s="26">
        <f>NPER(C14/12,-C13,C12)</f>
        <v>70.390106869849674</v>
      </c>
    </row>
    <row r="16" spans="1:4" x14ac:dyDescent="0.2">
      <c r="B16" s="24" t="s">
        <v>170</v>
      </c>
      <c r="C16" s="25">
        <f>C13*C15-C12</f>
        <v>8780.2137396993348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10"/>
  <sheetViews>
    <sheetView zoomScale="150" zoomScaleNormal="150" workbookViewId="0"/>
  </sheetViews>
  <sheetFormatPr defaultRowHeight="14.25" x14ac:dyDescent="0.2"/>
  <cols>
    <col min="1" max="1" width="17.42578125" style="45" customWidth="1"/>
    <col min="2" max="2" width="23.28515625" style="45" bestFit="1" customWidth="1"/>
    <col min="3" max="3" width="16.85546875" style="45" bestFit="1" customWidth="1"/>
    <col min="4" max="5" width="16.5703125" style="45" bestFit="1" customWidth="1"/>
    <col min="6" max="6" width="12.7109375" style="45" bestFit="1" customWidth="1"/>
    <col min="7" max="7" width="10.42578125" style="45" bestFit="1" customWidth="1"/>
    <col min="8" max="16384" width="9.140625" style="45"/>
  </cols>
  <sheetData>
    <row r="1" spans="1:7" x14ac:dyDescent="0.2">
      <c r="A1" s="49" t="s">
        <v>171</v>
      </c>
      <c r="B1" s="49"/>
      <c r="C1" s="49"/>
      <c r="D1" s="49"/>
      <c r="E1" s="49"/>
      <c r="F1" s="49" t="s">
        <v>172</v>
      </c>
      <c r="G1" s="49"/>
    </row>
    <row r="2" spans="1:7" ht="15" x14ac:dyDescent="0.25">
      <c r="A2" s="49" t="s">
        <v>173</v>
      </c>
      <c r="B2" s="49"/>
      <c r="C2" s="49"/>
      <c r="D2" s="49"/>
      <c r="E2" s="49"/>
      <c r="F2" s="44" t="s">
        <v>174</v>
      </c>
      <c r="G2" s="44" t="s">
        <v>175</v>
      </c>
    </row>
    <row r="3" spans="1:7" x14ac:dyDescent="0.2">
      <c r="A3" s="49"/>
      <c r="B3" s="49"/>
      <c r="C3" s="49"/>
      <c r="D3" s="49"/>
      <c r="E3" s="49"/>
      <c r="F3" s="50">
        <v>2500</v>
      </c>
      <c r="G3" s="49" t="s">
        <v>176</v>
      </c>
    </row>
    <row r="4" spans="1:7" ht="15" x14ac:dyDescent="0.25">
      <c r="A4" s="44" t="s">
        <v>177</v>
      </c>
      <c r="B4" s="44" t="s">
        <v>178</v>
      </c>
      <c r="C4" s="44"/>
      <c r="D4" s="44"/>
      <c r="E4" s="44"/>
      <c r="F4" s="50">
        <v>4000</v>
      </c>
      <c r="G4" s="49" t="s">
        <v>179</v>
      </c>
    </row>
    <row r="5" spans="1:7" x14ac:dyDescent="0.2">
      <c r="A5" s="49"/>
      <c r="B5" s="49"/>
      <c r="C5" s="49"/>
      <c r="D5" s="49"/>
      <c r="E5" s="49"/>
      <c r="F5" s="50">
        <v>7500</v>
      </c>
      <c r="G5" s="49" t="s">
        <v>180</v>
      </c>
    </row>
    <row r="6" spans="1:7" x14ac:dyDescent="0.2">
      <c r="A6" s="49"/>
      <c r="B6" s="49"/>
      <c r="C6" s="49"/>
      <c r="D6" s="49"/>
      <c r="E6" s="49"/>
      <c r="F6" s="50">
        <v>10000</v>
      </c>
      <c r="G6" s="49" t="s">
        <v>181</v>
      </c>
    </row>
    <row r="10" spans="1:7" ht="15" x14ac:dyDescent="0.25">
      <c r="A10" s="44" t="s">
        <v>182</v>
      </c>
      <c r="B10" s="44" t="s">
        <v>177</v>
      </c>
      <c r="C10" s="44" t="s">
        <v>183</v>
      </c>
      <c r="D10" s="44" t="s">
        <v>184</v>
      </c>
      <c r="E10" s="44" t="s">
        <v>178</v>
      </c>
      <c r="F10" s="49"/>
      <c r="G10" s="49"/>
    </row>
    <row r="11" spans="1:7" x14ac:dyDescent="0.2">
      <c r="A11" s="51">
        <v>43102</v>
      </c>
      <c r="B11" s="49" t="s">
        <v>185</v>
      </c>
      <c r="C11" s="49" t="s">
        <v>186</v>
      </c>
      <c r="D11" s="50">
        <v>3810.19</v>
      </c>
      <c r="E11" s="49" t="s">
        <v>181</v>
      </c>
      <c r="F11" s="49"/>
      <c r="G11" s="49"/>
    </row>
    <row r="12" spans="1:7" x14ac:dyDescent="0.2">
      <c r="A12" s="51">
        <v>43108</v>
      </c>
      <c r="B12" s="49" t="s">
        <v>187</v>
      </c>
      <c r="C12" s="49" t="s">
        <v>188</v>
      </c>
      <c r="D12" s="50">
        <v>2976.65</v>
      </c>
      <c r="E12" s="49" t="s">
        <v>180</v>
      </c>
      <c r="F12" s="49"/>
      <c r="G12" s="49"/>
    </row>
    <row r="13" spans="1:7" x14ac:dyDescent="0.2">
      <c r="A13" s="51">
        <v>43111</v>
      </c>
      <c r="B13" s="49" t="s">
        <v>189</v>
      </c>
      <c r="C13" s="49" t="s">
        <v>190</v>
      </c>
      <c r="D13" s="50">
        <v>7247.93</v>
      </c>
      <c r="E13" s="49" t="s">
        <v>180</v>
      </c>
      <c r="F13" s="49"/>
      <c r="G13" s="49"/>
    </row>
    <row r="14" spans="1:7" x14ac:dyDescent="0.2">
      <c r="A14" s="51">
        <v>43113</v>
      </c>
      <c r="B14" s="49" t="s">
        <v>187</v>
      </c>
      <c r="C14" s="49" t="s">
        <v>191</v>
      </c>
      <c r="D14" s="50">
        <v>6438.17</v>
      </c>
      <c r="E14" s="49" t="s">
        <v>181</v>
      </c>
      <c r="F14" s="49"/>
      <c r="G14" s="49"/>
    </row>
    <row r="15" spans="1:7" x14ac:dyDescent="0.2">
      <c r="A15" s="51">
        <v>43115</v>
      </c>
      <c r="B15" s="49" t="s">
        <v>187</v>
      </c>
      <c r="C15" s="49" t="s">
        <v>192</v>
      </c>
      <c r="D15" s="50">
        <v>6971.27</v>
      </c>
      <c r="E15" s="49" t="s">
        <v>181</v>
      </c>
      <c r="F15" s="49"/>
      <c r="G15" s="49"/>
    </row>
    <row r="16" spans="1:7" x14ac:dyDescent="0.2">
      <c r="A16" s="51">
        <v>43118</v>
      </c>
      <c r="B16" s="49" t="s">
        <v>193</v>
      </c>
      <c r="C16" s="49" t="s">
        <v>194</v>
      </c>
      <c r="D16" s="50">
        <v>9117.02</v>
      </c>
      <c r="E16" s="49" t="s">
        <v>181</v>
      </c>
      <c r="F16" s="49"/>
      <c r="G16" s="49"/>
    </row>
    <row r="17" spans="1:5" x14ac:dyDescent="0.2">
      <c r="A17" s="51">
        <v>43121</v>
      </c>
      <c r="B17" s="49" t="s">
        <v>195</v>
      </c>
      <c r="C17" s="49" t="s">
        <v>196</v>
      </c>
      <c r="D17" s="50">
        <v>2163.44</v>
      </c>
      <c r="E17" s="49" t="s">
        <v>180</v>
      </c>
    </row>
    <row r="18" spans="1:5" x14ac:dyDescent="0.2">
      <c r="A18" s="51">
        <v>43126</v>
      </c>
      <c r="B18" s="49" t="s">
        <v>195</v>
      </c>
      <c r="C18" s="49" t="s">
        <v>197</v>
      </c>
      <c r="D18" s="50">
        <v>2311.83</v>
      </c>
      <c r="E18" s="49" t="s">
        <v>179</v>
      </c>
    </row>
    <row r="19" spans="1:5" x14ac:dyDescent="0.2">
      <c r="A19" s="51">
        <v>43133</v>
      </c>
      <c r="B19" s="49" t="s">
        <v>193</v>
      </c>
      <c r="C19" s="49" t="s">
        <v>198</v>
      </c>
      <c r="D19" s="50">
        <v>4387.32</v>
      </c>
      <c r="E19" s="49" t="s">
        <v>180</v>
      </c>
    </row>
    <row r="20" spans="1:5" x14ac:dyDescent="0.2">
      <c r="A20" s="51">
        <v>43136</v>
      </c>
      <c r="B20" s="49" t="s">
        <v>187</v>
      </c>
      <c r="C20" s="49" t="s">
        <v>199</v>
      </c>
      <c r="D20" s="50">
        <v>3614.32</v>
      </c>
      <c r="E20" s="49" t="s">
        <v>179</v>
      </c>
    </row>
    <row r="21" spans="1:5" x14ac:dyDescent="0.2">
      <c r="A21" s="51">
        <v>43142</v>
      </c>
      <c r="B21" s="49" t="s">
        <v>193</v>
      </c>
      <c r="C21" s="49" t="s">
        <v>200</v>
      </c>
      <c r="D21" s="50">
        <v>1836.49</v>
      </c>
      <c r="E21" s="49" t="s">
        <v>179</v>
      </c>
    </row>
    <row r="22" spans="1:5" x14ac:dyDescent="0.2">
      <c r="A22" s="51">
        <v>43148</v>
      </c>
      <c r="B22" s="49" t="s">
        <v>187</v>
      </c>
      <c r="C22" s="49" t="s">
        <v>201</v>
      </c>
      <c r="D22" s="50">
        <v>5695.37</v>
      </c>
      <c r="E22" s="49" t="s">
        <v>181</v>
      </c>
    </row>
    <row r="23" spans="1:5" x14ac:dyDescent="0.2">
      <c r="A23" s="51">
        <v>43151</v>
      </c>
      <c r="B23" s="49" t="s">
        <v>185</v>
      </c>
      <c r="C23" s="49" t="s">
        <v>202</v>
      </c>
      <c r="D23" s="50">
        <v>6219.42</v>
      </c>
      <c r="E23" s="49" t="s">
        <v>180</v>
      </c>
    </row>
    <row r="24" spans="1:5" x14ac:dyDescent="0.2">
      <c r="A24" s="51">
        <v>43158</v>
      </c>
      <c r="B24" s="49" t="s">
        <v>187</v>
      </c>
      <c r="C24" s="49" t="s">
        <v>203</v>
      </c>
      <c r="D24" s="50">
        <v>2769.18</v>
      </c>
      <c r="E24" s="49" t="s">
        <v>180</v>
      </c>
    </row>
    <row r="25" spans="1:5" x14ac:dyDescent="0.2">
      <c r="A25" s="51">
        <v>43165</v>
      </c>
      <c r="B25" s="49" t="s">
        <v>187</v>
      </c>
      <c r="C25" s="49" t="s">
        <v>204</v>
      </c>
      <c r="D25" s="50">
        <v>4010.59</v>
      </c>
      <c r="E25" s="49" t="s">
        <v>181</v>
      </c>
    </row>
    <row r="26" spans="1:5" x14ac:dyDescent="0.2">
      <c r="A26" s="51">
        <v>43165</v>
      </c>
      <c r="B26" s="49" t="s">
        <v>195</v>
      </c>
      <c r="C26" s="49" t="s">
        <v>205</v>
      </c>
      <c r="D26" s="50">
        <v>3405.16</v>
      </c>
      <c r="E26" s="49" t="s">
        <v>181</v>
      </c>
    </row>
    <row r="27" spans="1:5" x14ac:dyDescent="0.2">
      <c r="A27" s="51">
        <v>43170</v>
      </c>
      <c r="B27" s="49" t="s">
        <v>193</v>
      </c>
      <c r="C27" s="49" t="s">
        <v>206</v>
      </c>
      <c r="D27" s="50">
        <v>4480.59</v>
      </c>
      <c r="E27" s="49" t="s">
        <v>180</v>
      </c>
    </row>
    <row r="28" spans="1:5" x14ac:dyDescent="0.2">
      <c r="A28" s="51">
        <v>43174</v>
      </c>
      <c r="B28" s="49" t="s">
        <v>187</v>
      </c>
      <c r="C28" s="49" t="s">
        <v>207</v>
      </c>
      <c r="D28" s="50">
        <v>9090.7199999999993</v>
      </c>
      <c r="E28" s="49" t="s">
        <v>181</v>
      </c>
    </row>
    <row r="29" spans="1:5" x14ac:dyDescent="0.2">
      <c r="A29" s="51">
        <v>43180</v>
      </c>
      <c r="B29" s="49" t="s">
        <v>189</v>
      </c>
      <c r="C29" s="49" t="s">
        <v>208</v>
      </c>
      <c r="D29" s="50">
        <v>1563.93</v>
      </c>
      <c r="E29" s="49" t="s">
        <v>176</v>
      </c>
    </row>
    <row r="30" spans="1:5" x14ac:dyDescent="0.2">
      <c r="A30" s="51">
        <v>43186</v>
      </c>
      <c r="B30" s="49" t="s">
        <v>187</v>
      </c>
      <c r="C30" s="49" t="s">
        <v>209</v>
      </c>
      <c r="D30" s="50">
        <v>6274.24</v>
      </c>
      <c r="E30" s="49" t="s">
        <v>180</v>
      </c>
    </row>
    <row r="31" spans="1:5" x14ac:dyDescent="0.2">
      <c r="A31" s="51">
        <v>43187</v>
      </c>
      <c r="B31" s="49" t="s">
        <v>187</v>
      </c>
      <c r="C31" s="49" t="s">
        <v>210</v>
      </c>
      <c r="D31" s="50">
        <v>9312</v>
      </c>
      <c r="E31" s="49" t="s">
        <v>181</v>
      </c>
    </row>
    <row r="32" spans="1:5" x14ac:dyDescent="0.2">
      <c r="A32" s="51">
        <v>43187</v>
      </c>
      <c r="B32" s="49" t="s">
        <v>195</v>
      </c>
      <c r="C32" s="49" t="s">
        <v>211</v>
      </c>
      <c r="D32" s="50">
        <v>8970.39</v>
      </c>
      <c r="E32" s="49" t="s">
        <v>181</v>
      </c>
    </row>
    <row r="33" spans="1:5" x14ac:dyDescent="0.2">
      <c r="A33" s="51">
        <v>43189</v>
      </c>
      <c r="B33" s="49" t="s">
        <v>193</v>
      </c>
      <c r="C33" s="49" t="s">
        <v>212</v>
      </c>
      <c r="D33" s="50">
        <v>6330.68</v>
      </c>
      <c r="E33" s="49" t="s">
        <v>181</v>
      </c>
    </row>
    <row r="34" spans="1:5" x14ac:dyDescent="0.2">
      <c r="A34" s="51">
        <v>43195</v>
      </c>
      <c r="B34" s="49" t="s">
        <v>185</v>
      </c>
      <c r="C34" s="49" t="s">
        <v>213</v>
      </c>
      <c r="D34" s="50">
        <v>9858.9699999999993</v>
      </c>
      <c r="E34" s="49" t="s">
        <v>181</v>
      </c>
    </row>
    <row r="35" spans="1:5" x14ac:dyDescent="0.2">
      <c r="A35" s="51">
        <v>43197</v>
      </c>
      <c r="B35" s="49" t="s">
        <v>193</v>
      </c>
      <c r="C35" s="49" t="s">
        <v>214</v>
      </c>
      <c r="D35" s="50">
        <v>4807.71</v>
      </c>
      <c r="E35" s="49" t="s">
        <v>181</v>
      </c>
    </row>
    <row r="36" spans="1:5" x14ac:dyDescent="0.2">
      <c r="A36" s="51">
        <v>43201</v>
      </c>
      <c r="B36" s="49" t="s">
        <v>185</v>
      </c>
      <c r="C36" s="49" t="s">
        <v>215</v>
      </c>
      <c r="D36" s="50">
        <v>1152.9000000000001</v>
      </c>
      <c r="E36" s="49" t="s">
        <v>179</v>
      </c>
    </row>
    <row r="37" spans="1:5" x14ac:dyDescent="0.2">
      <c r="A37" s="51">
        <v>43202</v>
      </c>
      <c r="B37" s="49" t="s">
        <v>189</v>
      </c>
      <c r="C37" s="49" t="s">
        <v>216</v>
      </c>
      <c r="D37" s="50">
        <v>3177.81</v>
      </c>
      <c r="E37" s="49" t="s">
        <v>181</v>
      </c>
    </row>
    <row r="38" spans="1:5" x14ac:dyDescent="0.2">
      <c r="A38" s="51">
        <v>43204</v>
      </c>
      <c r="B38" s="49" t="s">
        <v>193</v>
      </c>
      <c r="C38" s="49" t="s">
        <v>217</v>
      </c>
      <c r="D38" s="50">
        <v>6744.5</v>
      </c>
      <c r="E38" s="49" t="s">
        <v>181</v>
      </c>
    </row>
    <row r="39" spans="1:5" x14ac:dyDescent="0.2">
      <c r="A39" s="51">
        <v>43204</v>
      </c>
      <c r="B39" s="49" t="s">
        <v>195</v>
      </c>
      <c r="C39" s="49" t="s">
        <v>218</v>
      </c>
      <c r="D39" s="50">
        <v>4394.67</v>
      </c>
      <c r="E39" s="49" t="s">
        <v>180</v>
      </c>
    </row>
    <row r="40" spans="1:5" x14ac:dyDescent="0.2">
      <c r="A40" s="51">
        <v>43211</v>
      </c>
      <c r="B40" s="49" t="s">
        <v>193</v>
      </c>
      <c r="C40" s="49" t="s">
        <v>219</v>
      </c>
      <c r="D40" s="50">
        <v>4798.7700000000004</v>
      </c>
      <c r="E40" s="49" t="s">
        <v>180</v>
      </c>
    </row>
    <row r="41" spans="1:5" x14ac:dyDescent="0.2">
      <c r="A41" s="51">
        <v>43217</v>
      </c>
      <c r="B41" s="49" t="s">
        <v>187</v>
      </c>
      <c r="C41" s="49" t="s">
        <v>220</v>
      </c>
      <c r="D41" s="50">
        <v>9053.1</v>
      </c>
      <c r="E41" s="49" t="s">
        <v>181</v>
      </c>
    </row>
    <row r="42" spans="1:5" x14ac:dyDescent="0.2">
      <c r="A42" s="51">
        <v>43223</v>
      </c>
      <c r="B42" s="49" t="s">
        <v>185</v>
      </c>
      <c r="C42" s="49" t="s">
        <v>221</v>
      </c>
      <c r="D42" s="50">
        <v>1543.62</v>
      </c>
      <c r="E42" s="49" t="s">
        <v>179</v>
      </c>
    </row>
    <row r="43" spans="1:5" x14ac:dyDescent="0.2">
      <c r="A43" s="51">
        <v>43228</v>
      </c>
      <c r="B43" s="49" t="s">
        <v>193</v>
      </c>
      <c r="C43" s="49" t="s">
        <v>222</v>
      </c>
      <c r="D43" s="50">
        <v>3584.82</v>
      </c>
      <c r="E43" s="49" t="s">
        <v>179</v>
      </c>
    </row>
    <row r="44" spans="1:5" x14ac:dyDescent="0.2">
      <c r="A44" s="51">
        <v>43234</v>
      </c>
      <c r="B44" s="49" t="s">
        <v>189</v>
      </c>
      <c r="C44" s="49" t="s">
        <v>223</v>
      </c>
      <c r="D44" s="50">
        <v>9852.8799999999992</v>
      </c>
      <c r="E44" s="49" t="s">
        <v>181</v>
      </c>
    </row>
    <row r="45" spans="1:5" x14ac:dyDescent="0.2">
      <c r="A45" s="51">
        <v>43235</v>
      </c>
      <c r="B45" s="49" t="s">
        <v>193</v>
      </c>
      <c r="C45" s="49" t="s">
        <v>224</v>
      </c>
      <c r="D45" s="50">
        <v>6562.47</v>
      </c>
      <c r="E45" s="49" t="s">
        <v>180</v>
      </c>
    </row>
    <row r="46" spans="1:5" x14ac:dyDescent="0.2">
      <c r="A46" s="51">
        <v>43241</v>
      </c>
      <c r="B46" s="49" t="s">
        <v>185</v>
      </c>
      <c r="C46" s="49" t="s">
        <v>225</v>
      </c>
      <c r="D46" s="50">
        <v>7495.99</v>
      </c>
      <c r="E46" s="49" t="s">
        <v>180</v>
      </c>
    </row>
    <row r="47" spans="1:5" x14ac:dyDescent="0.2">
      <c r="A47" s="51">
        <v>43241</v>
      </c>
      <c r="B47" s="49" t="s">
        <v>189</v>
      </c>
      <c r="C47" s="49" t="s">
        <v>226</v>
      </c>
      <c r="D47" s="50">
        <v>2200.2199999999998</v>
      </c>
      <c r="E47" s="49" t="s">
        <v>180</v>
      </c>
    </row>
    <row r="48" spans="1:5" x14ac:dyDescent="0.2">
      <c r="A48" s="51">
        <v>43248</v>
      </c>
      <c r="B48" s="49" t="s">
        <v>187</v>
      </c>
      <c r="C48" s="49" t="s">
        <v>227</v>
      </c>
      <c r="D48" s="50">
        <v>6652.72</v>
      </c>
      <c r="E48" s="49" t="s">
        <v>180</v>
      </c>
    </row>
    <row r="49" spans="1:5" x14ac:dyDescent="0.2">
      <c r="A49" s="51">
        <v>43255</v>
      </c>
      <c r="B49" s="49" t="s">
        <v>189</v>
      </c>
      <c r="C49" s="49" t="s">
        <v>228</v>
      </c>
      <c r="D49" s="50">
        <v>8590.81</v>
      </c>
      <c r="E49" s="49" t="s">
        <v>181</v>
      </c>
    </row>
    <row r="50" spans="1:5" x14ac:dyDescent="0.2">
      <c r="A50" s="51">
        <v>43256</v>
      </c>
      <c r="B50" s="49" t="s">
        <v>195</v>
      </c>
      <c r="C50" s="49" t="s">
        <v>229</v>
      </c>
      <c r="D50" s="50">
        <v>1335.11</v>
      </c>
      <c r="E50" s="49" t="s">
        <v>176</v>
      </c>
    </row>
    <row r="51" spans="1:5" x14ac:dyDescent="0.2">
      <c r="A51" s="51">
        <v>43262</v>
      </c>
      <c r="B51" s="49" t="s">
        <v>193</v>
      </c>
      <c r="C51" s="49" t="s">
        <v>230</v>
      </c>
      <c r="D51" s="50">
        <v>9294.2099999999991</v>
      </c>
      <c r="E51" s="49" t="s">
        <v>181</v>
      </c>
    </row>
    <row r="52" spans="1:5" x14ac:dyDescent="0.2">
      <c r="A52" s="51">
        <v>43268</v>
      </c>
      <c r="B52" s="49" t="s">
        <v>189</v>
      </c>
      <c r="C52" s="49" t="s">
        <v>231</v>
      </c>
      <c r="D52" s="50">
        <v>3622.64</v>
      </c>
      <c r="E52" s="49" t="s">
        <v>180</v>
      </c>
    </row>
    <row r="53" spans="1:5" x14ac:dyDescent="0.2">
      <c r="A53" s="51">
        <v>43273</v>
      </c>
      <c r="B53" s="49" t="s">
        <v>187</v>
      </c>
      <c r="C53" s="49" t="s">
        <v>232</v>
      </c>
      <c r="D53" s="50">
        <v>1896.05</v>
      </c>
      <c r="E53" s="49" t="s">
        <v>180</v>
      </c>
    </row>
    <row r="54" spans="1:5" x14ac:dyDescent="0.2">
      <c r="A54" s="51">
        <v>43278</v>
      </c>
      <c r="B54" s="49" t="s">
        <v>193</v>
      </c>
      <c r="C54" s="49" t="s">
        <v>233</v>
      </c>
      <c r="D54" s="50">
        <v>2573.2800000000002</v>
      </c>
      <c r="E54" s="49" t="s">
        <v>181</v>
      </c>
    </row>
    <row r="55" spans="1:5" x14ac:dyDescent="0.2">
      <c r="A55" s="51">
        <v>43284</v>
      </c>
      <c r="B55" s="49" t="s">
        <v>187</v>
      </c>
      <c r="C55" s="49" t="s">
        <v>234</v>
      </c>
      <c r="D55" s="50">
        <v>9821.91</v>
      </c>
      <c r="E55" s="49" t="s">
        <v>181</v>
      </c>
    </row>
    <row r="56" spans="1:5" x14ac:dyDescent="0.2">
      <c r="A56" s="51">
        <v>43286</v>
      </c>
      <c r="B56" s="49" t="s">
        <v>189</v>
      </c>
      <c r="C56" s="49" t="s">
        <v>235</v>
      </c>
      <c r="D56" s="50">
        <v>5938.82</v>
      </c>
      <c r="E56" s="49" t="s">
        <v>176</v>
      </c>
    </row>
    <row r="57" spans="1:5" x14ac:dyDescent="0.2">
      <c r="A57" s="51">
        <v>43288</v>
      </c>
      <c r="B57" s="49" t="s">
        <v>189</v>
      </c>
      <c r="C57" s="49" t="s">
        <v>236</v>
      </c>
      <c r="D57" s="50">
        <v>4155.59</v>
      </c>
      <c r="E57" s="49" t="s">
        <v>180</v>
      </c>
    </row>
    <row r="58" spans="1:5" x14ac:dyDescent="0.2">
      <c r="A58" s="51">
        <v>43288</v>
      </c>
      <c r="B58" s="49" t="s">
        <v>187</v>
      </c>
      <c r="C58" s="49" t="s">
        <v>237</v>
      </c>
      <c r="D58" s="50">
        <v>1467.94</v>
      </c>
      <c r="E58" s="49" t="s">
        <v>176</v>
      </c>
    </row>
    <row r="59" spans="1:5" x14ac:dyDescent="0.2">
      <c r="A59" s="51">
        <v>43291</v>
      </c>
      <c r="B59" s="49" t="s">
        <v>195</v>
      </c>
      <c r="C59" s="49" t="s">
        <v>238</v>
      </c>
      <c r="D59" s="50">
        <v>5437.81</v>
      </c>
      <c r="E59" s="49" t="s">
        <v>180</v>
      </c>
    </row>
    <row r="60" spans="1:5" x14ac:dyDescent="0.2">
      <c r="A60" s="51">
        <v>43296</v>
      </c>
      <c r="B60" s="49" t="s">
        <v>189</v>
      </c>
      <c r="C60" s="49" t="s">
        <v>239</v>
      </c>
      <c r="D60" s="50">
        <v>3668.12</v>
      </c>
      <c r="E60" s="49" t="s">
        <v>179</v>
      </c>
    </row>
    <row r="61" spans="1:5" x14ac:dyDescent="0.2">
      <c r="A61" s="51">
        <v>43300</v>
      </c>
      <c r="B61" s="49" t="s">
        <v>187</v>
      </c>
      <c r="C61" s="49" t="s">
        <v>240</v>
      </c>
      <c r="D61" s="50">
        <v>9256.93</v>
      </c>
      <c r="E61" s="49" t="s">
        <v>181</v>
      </c>
    </row>
    <row r="62" spans="1:5" x14ac:dyDescent="0.2">
      <c r="A62" s="51">
        <v>43300</v>
      </c>
      <c r="B62" s="49" t="s">
        <v>193</v>
      </c>
      <c r="C62" s="49" t="s">
        <v>241</v>
      </c>
      <c r="D62" s="50">
        <v>9101.5499999999993</v>
      </c>
      <c r="E62" s="49" t="s">
        <v>181</v>
      </c>
    </row>
    <row r="63" spans="1:5" x14ac:dyDescent="0.2">
      <c r="A63" s="51">
        <v>43300</v>
      </c>
      <c r="B63" s="49" t="s">
        <v>185</v>
      </c>
      <c r="C63" s="49" t="s">
        <v>242</v>
      </c>
      <c r="D63" s="50">
        <v>2943.9</v>
      </c>
      <c r="E63" s="49" t="s">
        <v>179</v>
      </c>
    </row>
    <row r="64" spans="1:5" x14ac:dyDescent="0.2">
      <c r="A64" s="51">
        <v>43304</v>
      </c>
      <c r="B64" s="49" t="s">
        <v>189</v>
      </c>
      <c r="C64" s="49" t="s">
        <v>243</v>
      </c>
      <c r="D64" s="50">
        <v>7492.05</v>
      </c>
      <c r="E64" s="49" t="s">
        <v>180</v>
      </c>
    </row>
    <row r="65" spans="1:5" x14ac:dyDescent="0.2">
      <c r="A65" s="51">
        <v>43306</v>
      </c>
      <c r="B65" s="49" t="s">
        <v>193</v>
      </c>
      <c r="C65" s="49" t="s">
        <v>244</v>
      </c>
      <c r="D65" s="50">
        <v>8047.96</v>
      </c>
      <c r="E65" s="49" t="s">
        <v>181</v>
      </c>
    </row>
    <row r="66" spans="1:5" x14ac:dyDescent="0.2">
      <c r="A66" s="51">
        <v>43307</v>
      </c>
      <c r="B66" s="49" t="s">
        <v>185</v>
      </c>
      <c r="C66" s="49" t="s">
        <v>245</v>
      </c>
      <c r="D66" s="50">
        <v>8721.98</v>
      </c>
      <c r="E66" s="49" t="s">
        <v>181</v>
      </c>
    </row>
    <row r="67" spans="1:5" x14ac:dyDescent="0.2">
      <c r="A67" s="51">
        <v>43307</v>
      </c>
      <c r="B67" s="49" t="s">
        <v>189</v>
      </c>
      <c r="C67" s="49" t="s">
        <v>246</v>
      </c>
      <c r="D67" s="50">
        <v>7515.48</v>
      </c>
      <c r="E67" s="49" t="s">
        <v>181</v>
      </c>
    </row>
    <row r="68" spans="1:5" x14ac:dyDescent="0.2">
      <c r="A68" s="51">
        <v>43314</v>
      </c>
      <c r="B68" s="49" t="s">
        <v>195</v>
      </c>
      <c r="C68" s="49" t="s">
        <v>247</v>
      </c>
      <c r="D68" s="50">
        <v>2732.98</v>
      </c>
      <c r="E68" s="49" t="s">
        <v>181</v>
      </c>
    </row>
    <row r="69" spans="1:5" x14ac:dyDescent="0.2">
      <c r="A69" s="51">
        <v>43319</v>
      </c>
      <c r="B69" s="49" t="s">
        <v>189</v>
      </c>
      <c r="C69" s="49" t="s">
        <v>248</v>
      </c>
      <c r="D69" s="50">
        <v>2777.81</v>
      </c>
      <c r="E69" s="49" t="s">
        <v>179</v>
      </c>
    </row>
    <row r="70" spans="1:5" x14ac:dyDescent="0.2">
      <c r="A70" s="51">
        <v>43325</v>
      </c>
      <c r="B70" s="49" t="s">
        <v>189</v>
      </c>
      <c r="C70" s="49" t="s">
        <v>249</v>
      </c>
      <c r="D70" s="50">
        <v>2886.79</v>
      </c>
      <c r="E70" s="49" t="s">
        <v>181</v>
      </c>
    </row>
    <row r="71" spans="1:5" x14ac:dyDescent="0.2">
      <c r="A71" s="51">
        <v>43330</v>
      </c>
      <c r="B71" s="49" t="s">
        <v>189</v>
      </c>
      <c r="C71" s="49" t="s">
        <v>250</v>
      </c>
      <c r="D71" s="50">
        <v>6034.68</v>
      </c>
      <c r="E71" s="49" t="s">
        <v>180</v>
      </c>
    </row>
    <row r="72" spans="1:5" x14ac:dyDescent="0.2">
      <c r="A72" s="51">
        <v>43335</v>
      </c>
      <c r="B72" s="49" t="s">
        <v>185</v>
      </c>
      <c r="C72" s="49" t="s">
        <v>251</v>
      </c>
      <c r="D72" s="50">
        <v>2127.9899999999998</v>
      </c>
      <c r="E72" s="49" t="s">
        <v>179</v>
      </c>
    </row>
    <row r="73" spans="1:5" x14ac:dyDescent="0.2">
      <c r="A73" s="51">
        <v>43337</v>
      </c>
      <c r="B73" s="49" t="s">
        <v>193</v>
      </c>
      <c r="C73" s="49" t="s">
        <v>252</v>
      </c>
      <c r="D73" s="50">
        <v>6777.73</v>
      </c>
      <c r="E73" s="49" t="s">
        <v>180</v>
      </c>
    </row>
    <row r="74" spans="1:5" x14ac:dyDescent="0.2">
      <c r="A74" s="51">
        <v>43343</v>
      </c>
      <c r="B74" s="49" t="s">
        <v>195</v>
      </c>
      <c r="C74" s="49" t="s">
        <v>253</v>
      </c>
      <c r="D74" s="50">
        <v>5795.04</v>
      </c>
      <c r="E74" s="49" t="s">
        <v>180</v>
      </c>
    </row>
    <row r="75" spans="1:5" x14ac:dyDescent="0.2">
      <c r="A75" s="51">
        <v>43343</v>
      </c>
      <c r="B75" s="49" t="s">
        <v>185</v>
      </c>
      <c r="C75" s="49" t="s">
        <v>254</v>
      </c>
      <c r="D75" s="50">
        <v>1382.35</v>
      </c>
      <c r="E75" s="49" t="s">
        <v>181</v>
      </c>
    </row>
    <row r="76" spans="1:5" x14ac:dyDescent="0.2">
      <c r="A76" s="51">
        <v>43346</v>
      </c>
      <c r="B76" s="49" t="s">
        <v>185</v>
      </c>
      <c r="C76" s="49" t="s">
        <v>255</v>
      </c>
      <c r="D76" s="50">
        <v>7627.31</v>
      </c>
      <c r="E76" s="49" t="s">
        <v>181</v>
      </c>
    </row>
    <row r="77" spans="1:5" x14ac:dyDescent="0.2">
      <c r="A77" s="51">
        <v>43349</v>
      </c>
      <c r="B77" s="49" t="s">
        <v>195</v>
      </c>
      <c r="C77" s="49" t="s">
        <v>256</v>
      </c>
      <c r="D77" s="50">
        <v>7887.39</v>
      </c>
      <c r="E77" s="49" t="s">
        <v>181</v>
      </c>
    </row>
    <row r="78" spans="1:5" x14ac:dyDescent="0.2">
      <c r="A78" s="51">
        <v>43354</v>
      </c>
      <c r="B78" s="49" t="s">
        <v>193</v>
      </c>
      <c r="C78" s="49" t="s">
        <v>257</v>
      </c>
      <c r="D78" s="50">
        <v>8423.58</v>
      </c>
      <c r="E78" s="49" t="s">
        <v>181</v>
      </c>
    </row>
    <row r="79" spans="1:5" x14ac:dyDescent="0.2">
      <c r="A79" s="51">
        <v>43357</v>
      </c>
      <c r="B79" s="49" t="s">
        <v>189</v>
      </c>
      <c r="C79" s="49" t="s">
        <v>258</v>
      </c>
      <c r="D79" s="50">
        <v>4475.91</v>
      </c>
      <c r="E79" s="49" t="s">
        <v>181</v>
      </c>
    </row>
    <row r="80" spans="1:5" x14ac:dyDescent="0.2">
      <c r="A80" s="51">
        <v>43362</v>
      </c>
      <c r="B80" s="49" t="s">
        <v>193</v>
      </c>
      <c r="C80" s="49" t="s">
        <v>259</v>
      </c>
      <c r="D80" s="50">
        <v>8445.2000000000007</v>
      </c>
      <c r="E80" s="49" t="s">
        <v>181</v>
      </c>
    </row>
    <row r="81" spans="1:5" x14ac:dyDescent="0.2">
      <c r="A81" s="51">
        <v>43362</v>
      </c>
      <c r="B81" s="49" t="s">
        <v>187</v>
      </c>
      <c r="C81" s="49" t="s">
        <v>260</v>
      </c>
      <c r="D81" s="50">
        <v>1571.85</v>
      </c>
      <c r="E81" s="49" t="s">
        <v>180</v>
      </c>
    </row>
    <row r="82" spans="1:5" x14ac:dyDescent="0.2">
      <c r="A82" s="51">
        <v>43365</v>
      </c>
      <c r="B82" s="49" t="s">
        <v>189</v>
      </c>
      <c r="C82" s="49" t="s">
        <v>261</v>
      </c>
      <c r="D82" s="50">
        <v>6757.14</v>
      </c>
      <c r="E82" s="49" t="s">
        <v>181</v>
      </c>
    </row>
    <row r="83" spans="1:5" x14ac:dyDescent="0.2">
      <c r="A83" s="51">
        <v>43372</v>
      </c>
      <c r="B83" s="49" t="s">
        <v>193</v>
      </c>
      <c r="C83" s="49" t="s">
        <v>262</v>
      </c>
      <c r="D83" s="50">
        <v>9728.19</v>
      </c>
      <c r="E83" s="49" t="s">
        <v>181</v>
      </c>
    </row>
    <row r="84" spans="1:5" x14ac:dyDescent="0.2">
      <c r="A84" s="51">
        <v>43374</v>
      </c>
      <c r="B84" s="49" t="s">
        <v>189</v>
      </c>
      <c r="C84" s="49" t="s">
        <v>263</v>
      </c>
      <c r="D84" s="50">
        <v>8914.66</v>
      </c>
      <c r="E84" s="49" t="s">
        <v>181</v>
      </c>
    </row>
    <row r="85" spans="1:5" x14ac:dyDescent="0.2">
      <c r="A85" s="51">
        <v>43374</v>
      </c>
      <c r="B85" s="49" t="s">
        <v>195</v>
      </c>
      <c r="C85" s="49" t="s">
        <v>264</v>
      </c>
      <c r="D85" s="50">
        <v>8402.76</v>
      </c>
      <c r="E85" s="49" t="s">
        <v>181</v>
      </c>
    </row>
    <row r="86" spans="1:5" x14ac:dyDescent="0.2">
      <c r="A86" s="51">
        <v>43374</v>
      </c>
      <c r="B86" s="49" t="s">
        <v>193</v>
      </c>
      <c r="C86" s="49" t="s">
        <v>265</v>
      </c>
      <c r="D86" s="50">
        <v>8141.02</v>
      </c>
      <c r="E86" s="49" t="s">
        <v>181</v>
      </c>
    </row>
    <row r="87" spans="1:5" x14ac:dyDescent="0.2">
      <c r="A87" s="51">
        <v>43376</v>
      </c>
      <c r="B87" s="49" t="s">
        <v>187</v>
      </c>
      <c r="C87" s="49" t="s">
        <v>266</v>
      </c>
      <c r="D87" s="50">
        <v>6157.45</v>
      </c>
      <c r="E87" s="49" t="s">
        <v>181</v>
      </c>
    </row>
    <row r="88" spans="1:5" x14ac:dyDescent="0.2">
      <c r="A88" s="51">
        <v>43377</v>
      </c>
      <c r="B88" s="49" t="s">
        <v>193</v>
      </c>
      <c r="C88" s="49" t="s">
        <v>267</v>
      </c>
      <c r="D88" s="50">
        <v>3045.35</v>
      </c>
      <c r="E88" s="49" t="s">
        <v>181</v>
      </c>
    </row>
    <row r="89" spans="1:5" x14ac:dyDescent="0.2">
      <c r="A89" s="51">
        <v>43379</v>
      </c>
      <c r="B89" s="49" t="s">
        <v>187</v>
      </c>
      <c r="C89" s="49" t="s">
        <v>268</v>
      </c>
      <c r="D89" s="50">
        <v>9624.93</v>
      </c>
      <c r="E89" s="49" t="s">
        <v>181</v>
      </c>
    </row>
    <row r="90" spans="1:5" x14ac:dyDescent="0.2">
      <c r="A90" s="51">
        <v>43379</v>
      </c>
      <c r="B90" s="49" t="s">
        <v>185</v>
      </c>
      <c r="C90" s="49" t="s">
        <v>269</v>
      </c>
      <c r="D90" s="50">
        <v>5361.02</v>
      </c>
      <c r="E90" s="49" t="s">
        <v>181</v>
      </c>
    </row>
    <row r="91" spans="1:5" x14ac:dyDescent="0.2">
      <c r="A91" s="51">
        <v>43384</v>
      </c>
      <c r="B91" s="49" t="s">
        <v>185</v>
      </c>
      <c r="C91" s="49" t="s">
        <v>270</v>
      </c>
      <c r="D91" s="50">
        <v>1835.15</v>
      </c>
      <c r="E91" s="49" t="s">
        <v>180</v>
      </c>
    </row>
    <row r="92" spans="1:5" x14ac:dyDescent="0.2">
      <c r="A92" s="51">
        <v>43385</v>
      </c>
      <c r="B92" s="49" t="s">
        <v>193</v>
      </c>
      <c r="C92" s="49" t="s">
        <v>271</v>
      </c>
      <c r="D92" s="50">
        <v>8877.2999999999993</v>
      </c>
      <c r="E92" s="49" t="s">
        <v>176</v>
      </c>
    </row>
    <row r="93" spans="1:5" x14ac:dyDescent="0.2">
      <c r="A93" s="51">
        <v>43387</v>
      </c>
      <c r="B93" s="49" t="s">
        <v>187</v>
      </c>
      <c r="C93" s="49" t="s">
        <v>272</v>
      </c>
      <c r="D93" s="50">
        <v>4368.2299999999996</v>
      </c>
      <c r="E93" s="49" t="s">
        <v>176</v>
      </c>
    </row>
    <row r="94" spans="1:5" x14ac:dyDescent="0.2">
      <c r="A94" s="51">
        <v>43387</v>
      </c>
      <c r="B94" s="49" t="s">
        <v>195</v>
      </c>
      <c r="C94" s="49" t="s">
        <v>273</v>
      </c>
      <c r="D94" s="50">
        <v>1081.18</v>
      </c>
      <c r="E94" s="49" t="s">
        <v>176</v>
      </c>
    </row>
    <row r="95" spans="1:5" x14ac:dyDescent="0.2">
      <c r="A95" s="51">
        <v>43394</v>
      </c>
      <c r="B95" s="49" t="s">
        <v>187</v>
      </c>
      <c r="C95" s="49" t="s">
        <v>274</v>
      </c>
      <c r="D95" s="50">
        <v>7015.07</v>
      </c>
      <c r="E95" s="49" t="s">
        <v>180</v>
      </c>
    </row>
    <row r="96" spans="1:5" x14ac:dyDescent="0.2">
      <c r="A96" s="51">
        <v>43398</v>
      </c>
      <c r="B96" s="49" t="s">
        <v>187</v>
      </c>
      <c r="C96" s="49" t="s">
        <v>275</v>
      </c>
      <c r="D96" s="50">
        <v>4702.91</v>
      </c>
      <c r="E96" s="49" t="s">
        <v>176</v>
      </c>
    </row>
    <row r="97" spans="1:5" x14ac:dyDescent="0.2">
      <c r="A97" s="51">
        <v>43400</v>
      </c>
      <c r="B97" s="49" t="s">
        <v>195</v>
      </c>
      <c r="C97" s="49" t="s">
        <v>276</v>
      </c>
      <c r="D97" s="50">
        <v>9604.24</v>
      </c>
      <c r="E97" s="49" t="s">
        <v>179</v>
      </c>
    </row>
    <row r="98" spans="1:5" x14ac:dyDescent="0.2">
      <c r="A98" s="51">
        <v>43407</v>
      </c>
      <c r="B98" s="49" t="s">
        <v>189</v>
      </c>
      <c r="C98" s="49" t="s">
        <v>277</v>
      </c>
      <c r="D98" s="50">
        <v>3288.96</v>
      </c>
      <c r="E98" s="49" t="s">
        <v>180</v>
      </c>
    </row>
    <row r="99" spans="1:5" x14ac:dyDescent="0.2">
      <c r="A99" s="51">
        <v>43411</v>
      </c>
      <c r="B99" s="49" t="s">
        <v>195</v>
      </c>
      <c r="C99" s="49" t="s">
        <v>278</v>
      </c>
      <c r="D99" s="50">
        <v>2100.09</v>
      </c>
      <c r="E99" s="49" t="s">
        <v>181</v>
      </c>
    </row>
    <row r="100" spans="1:5" x14ac:dyDescent="0.2">
      <c r="A100" s="51">
        <v>43413</v>
      </c>
      <c r="B100" s="49" t="s">
        <v>195</v>
      </c>
      <c r="C100" s="49" t="s">
        <v>279</v>
      </c>
      <c r="D100" s="50">
        <v>4496.82</v>
      </c>
      <c r="E100" s="49" t="s">
        <v>180</v>
      </c>
    </row>
    <row r="101" spans="1:5" x14ac:dyDescent="0.2">
      <c r="A101" s="51">
        <v>43419</v>
      </c>
      <c r="B101" s="49" t="s">
        <v>187</v>
      </c>
      <c r="C101" s="49" t="s">
        <v>280</v>
      </c>
      <c r="D101" s="50">
        <v>6779.98</v>
      </c>
      <c r="E101" s="49" t="s">
        <v>180</v>
      </c>
    </row>
    <row r="102" spans="1:5" x14ac:dyDescent="0.2">
      <c r="A102" s="51">
        <v>43419</v>
      </c>
      <c r="B102" s="49" t="s">
        <v>187</v>
      </c>
      <c r="C102" s="49" t="s">
        <v>281</v>
      </c>
      <c r="D102" s="50">
        <v>4399.83</v>
      </c>
      <c r="E102" s="49" t="s">
        <v>180</v>
      </c>
    </row>
    <row r="103" spans="1:5" x14ac:dyDescent="0.2">
      <c r="A103" s="51">
        <v>43423</v>
      </c>
      <c r="B103" s="49" t="s">
        <v>185</v>
      </c>
      <c r="C103" s="49" t="s">
        <v>282</v>
      </c>
      <c r="D103" s="50">
        <v>4703.58</v>
      </c>
      <c r="E103" s="49" t="s">
        <v>180</v>
      </c>
    </row>
    <row r="104" spans="1:5" x14ac:dyDescent="0.2">
      <c r="A104" s="51">
        <v>43423</v>
      </c>
      <c r="B104" s="49" t="s">
        <v>193</v>
      </c>
      <c r="C104" s="49" t="s">
        <v>283</v>
      </c>
      <c r="D104" s="50">
        <v>1386.78</v>
      </c>
      <c r="E104" s="49" t="s">
        <v>180</v>
      </c>
    </row>
    <row r="105" spans="1:5" x14ac:dyDescent="0.2">
      <c r="A105" s="51">
        <v>43427</v>
      </c>
      <c r="B105" s="49" t="s">
        <v>195</v>
      </c>
      <c r="C105" s="49" t="s">
        <v>284</v>
      </c>
      <c r="D105" s="50">
        <v>4147.2299999999996</v>
      </c>
      <c r="E105" s="49" t="s">
        <v>180</v>
      </c>
    </row>
    <row r="106" spans="1:5" x14ac:dyDescent="0.2">
      <c r="A106" s="51">
        <v>43432</v>
      </c>
      <c r="B106" s="49" t="s">
        <v>189</v>
      </c>
      <c r="C106" s="49" t="s">
        <v>285</v>
      </c>
      <c r="D106" s="50">
        <v>5353.04</v>
      </c>
      <c r="E106" s="49" t="s">
        <v>181</v>
      </c>
    </row>
    <row r="107" spans="1:5" x14ac:dyDescent="0.2">
      <c r="A107" s="51">
        <v>43434</v>
      </c>
      <c r="B107" s="49" t="s">
        <v>195</v>
      </c>
      <c r="C107" s="49" t="s">
        <v>286</v>
      </c>
      <c r="D107" s="50">
        <v>2068.0700000000002</v>
      </c>
      <c r="E107" s="49" t="s">
        <v>180</v>
      </c>
    </row>
    <row r="108" spans="1:5" x14ac:dyDescent="0.2">
      <c r="A108" s="51">
        <v>43435</v>
      </c>
      <c r="B108" s="49" t="s">
        <v>187</v>
      </c>
      <c r="C108" s="49" t="s">
        <v>287</v>
      </c>
      <c r="D108" s="50">
        <v>9870.9</v>
      </c>
      <c r="E108" s="49" t="s">
        <v>181</v>
      </c>
    </row>
    <row r="109" spans="1:5" x14ac:dyDescent="0.2">
      <c r="A109" s="51">
        <v>43441</v>
      </c>
      <c r="B109" s="49" t="s">
        <v>185</v>
      </c>
      <c r="C109" s="49" t="s">
        <v>288</v>
      </c>
      <c r="D109" s="50">
        <v>1874.45</v>
      </c>
      <c r="E109" s="49" t="s">
        <v>179</v>
      </c>
    </row>
    <row r="110" spans="1:5" x14ac:dyDescent="0.2">
      <c r="A110" s="51">
        <v>43447</v>
      </c>
      <c r="B110" s="49" t="s">
        <v>189</v>
      </c>
      <c r="C110" s="49" t="s">
        <v>289</v>
      </c>
      <c r="D110" s="50">
        <v>4460.58</v>
      </c>
      <c r="E110" s="49" t="s">
        <v>181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E16"/>
  <sheetViews>
    <sheetView zoomScale="150" zoomScaleNormal="150" workbookViewId="0">
      <selection activeCell="B2" sqref="B2"/>
    </sheetView>
  </sheetViews>
  <sheetFormatPr defaultRowHeight="12.75" x14ac:dyDescent="0.2"/>
  <cols>
    <col min="3" max="3" width="17.5703125" bestFit="1" customWidth="1"/>
    <col min="4" max="4" width="32.42578125" bestFit="1" customWidth="1"/>
    <col min="5" max="5" width="33.7109375" bestFit="1" customWidth="1"/>
  </cols>
  <sheetData>
    <row r="2" spans="2:5" x14ac:dyDescent="0.2">
      <c r="B2" t="s">
        <v>290</v>
      </c>
    </row>
    <row r="3" spans="2:5" x14ac:dyDescent="0.2">
      <c r="B3" t="s">
        <v>291</v>
      </c>
    </row>
    <row r="5" spans="2:5" x14ac:dyDescent="0.2">
      <c r="C5" s="8" t="s">
        <v>292</v>
      </c>
      <c r="D5" s="8" t="s">
        <v>293</v>
      </c>
      <c r="E5" s="8" t="s">
        <v>294</v>
      </c>
    </row>
    <row r="6" spans="2:5" x14ac:dyDescent="0.2">
      <c r="C6" t="s">
        <v>295</v>
      </c>
      <c r="D6" t="s">
        <v>296</v>
      </c>
      <c r="E6" t="s">
        <v>297</v>
      </c>
    </row>
    <row r="7" spans="2:5" x14ac:dyDescent="0.2">
      <c r="C7" t="s">
        <v>298</v>
      </c>
      <c r="D7" t="s">
        <v>299</v>
      </c>
      <c r="E7" t="s">
        <v>300</v>
      </c>
    </row>
    <row r="8" spans="2:5" x14ac:dyDescent="0.2">
      <c r="C8" t="s">
        <v>301</v>
      </c>
      <c r="D8" t="s">
        <v>302</v>
      </c>
      <c r="E8" t="s">
        <v>303</v>
      </c>
    </row>
    <row r="9" spans="2:5" x14ac:dyDescent="0.2">
      <c r="C9" t="s">
        <v>304</v>
      </c>
      <c r="D9" t="s">
        <v>305</v>
      </c>
      <c r="E9" t="s">
        <v>306</v>
      </c>
    </row>
    <row r="10" spans="2:5" x14ac:dyDescent="0.2">
      <c r="C10" t="s">
        <v>307</v>
      </c>
      <c r="D10" t="s">
        <v>308</v>
      </c>
      <c r="E10" t="s">
        <v>309</v>
      </c>
    </row>
    <row r="11" spans="2:5" x14ac:dyDescent="0.2">
      <c r="C11" t="s">
        <v>310</v>
      </c>
      <c r="D11" t="s">
        <v>311</v>
      </c>
      <c r="E11" t="s">
        <v>312</v>
      </c>
    </row>
    <row r="12" spans="2:5" x14ac:dyDescent="0.2">
      <c r="C12" t="s">
        <v>313</v>
      </c>
      <c r="D12" t="s">
        <v>314</v>
      </c>
      <c r="E12" t="s">
        <v>315</v>
      </c>
    </row>
    <row r="13" spans="2:5" x14ac:dyDescent="0.2">
      <c r="C13" t="s">
        <v>316</v>
      </c>
      <c r="D13" t="s">
        <v>317</v>
      </c>
      <c r="E13" t="s">
        <v>318</v>
      </c>
    </row>
    <row r="14" spans="2:5" x14ac:dyDescent="0.2">
      <c r="C14" t="s">
        <v>319</v>
      </c>
      <c r="D14" t="s">
        <v>320</v>
      </c>
      <c r="E14" t="s">
        <v>321</v>
      </c>
    </row>
    <row r="15" spans="2:5" x14ac:dyDescent="0.2">
      <c r="C15" t="s">
        <v>322</v>
      </c>
      <c r="D15" t="s">
        <v>323</v>
      </c>
      <c r="E15" t="s">
        <v>324</v>
      </c>
    </row>
    <row r="16" spans="2:5" x14ac:dyDescent="0.2">
      <c r="C16" t="s">
        <v>325</v>
      </c>
      <c r="D16" t="s">
        <v>326</v>
      </c>
      <c r="E16" t="s">
        <v>327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84"/>
  <sheetViews>
    <sheetView zoomScale="150" zoomScaleNormal="150" workbookViewId="0"/>
  </sheetViews>
  <sheetFormatPr defaultRowHeight="15" outlineLevelRow="3" x14ac:dyDescent="0.2"/>
  <cols>
    <col min="1" max="1" width="9.140625" style="32"/>
    <col min="2" max="2" width="14.28515625" style="32" customWidth="1"/>
    <col min="3" max="3" width="31.140625" style="33" bestFit="1" customWidth="1"/>
    <col min="4" max="4" width="23" style="32" bestFit="1" customWidth="1"/>
    <col min="5" max="5" width="10.7109375" style="32" bestFit="1" customWidth="1"/>
    <col min="6" max="6" width="8.28515625" style="32" bestFit="1" customWidth="1"/>
    <col min="7" max="7" width="6.140625" style="32" bestFit="1" customWidth="1"/>
    <col min="8" max="8" width="9.85546875" style="32" bestFit="1" customWidth="1"/>
    <col min="9" max="16384" width="9.140625" style="32"/>
  </cols>
  <sheetData>
    <row r="1" spans="1:3" x14ac:dyDescent="0.2">
      <c r="A1" s="35" t="s">
        <v>328</v>
      </c>
    </row>
    <row r="3" spans="1:3" s="35" customFormat="1" x14ac:dyDescent="0.2">
      <c r="A3" s="35" t="s">
        <v>329</v>
      </c>
      <c r="C3" s="43"/>
    </row>
    <row r="4" spans="1:3" s="35" customFormat="1" x14ac:dyDescent="0.2">
      <c r="A4" s="35" t="s">
        <v>330</v>
      </c>
      <c r="C4" s="43"/>
    </row>
    <row r="5" spans="1:3" s="35" customFormat="1" x14ac:dyDescent="0.2">
      <c r="A5" s="35" t="s">
        <v>331</v>
      </c>
      <c r="C5" s="43"/>
    </row>
    <row r="6" spans="1:3" s="35" customFormat="1" x14ac:dyDescent="0.2">
      <c r="A6" s="35" t="s">
        <v>332</v>
      </c>
      <c r="C6" s="43"/>
    </row>
    <row r="7" spans="1:3" s="35" customFormat="1" x14ac:dyDescent="0.2">
      <c r="A7" s="35" t="s">
        <v>333</v>
      </c>
      <c r="C7" s="43"/>
    </row>
    <row r="8" spans="1:3" s="35" customFormat="1" x14ac:dyDescent="0.2">
      <c r="B8" s="52" t="s">
        <v>334</v>
      </c>
      <c r="C8" s="43"/>
    </row>
    <row r="9" spans="1:3" s="35" customFormat="1" x14ac:dyDescent="0.2">
      <c r="B9" s="35" t="s">
        <v>335</v>
      </c>
      <c r="C9" s="43"/>
    </row>
    <row r="10" spans="1:3" s="35" customFormat="1" x14ac:dyDescent="0.2">
      <c r="C10" s="43"/>
    </row>
    <row r="11" spans="1:3" s="35" customFormat="1" x14ac:dyDescent="0.2">
      <c r="A11" s="35" t="s">
        <v>336</v>
      </c>
      <c r="C11" s="43"/>
    </row>
    <row r="12" spans="1:3" s="35" customFormat="1" x14ac:dyDescent="0.2">
      <c r="A12" s="35" t="s">
        <v>337</v>
      </c>
      <c r="C12" s="43"/>
    </row>
    <row r="13" spans="1:3" s="35" customFormat="1" x14ac:dyDescent="0.2">
      <c r="C13" s="43"/>
    </row>
    <row r="14" spans="1:3" s="35" customFormat="1" x14ac:dyDescent="0.2">
      <c r="A14" s="35" t="s">
        <v>338</v>
      </c>
      <c r="C14" s="43"/>
    </row>
    <row r="15" spans="1:3" s="35" customFormat="1" x14ac:dyDescent="0.2">
      <c r="A15" s="35" t="s">
        <v>339</v>
      </c>
      <c r="C15" s="43"/>
    </row>
    <row r="16" spans="1:3" s="35" customFormat="1" x14ac:dyDescent="0.2">
      <c r="C16" s="43"/>
    </row>
    <row r="17" spans="1:8" s="35" customFormat="1" x14ac:dyDescent="0.2">
      <c r="A17" s="36" t="s">
        <v>340</v>
      </c>
      <c r="C17" s="43"/>
    </row>
    <row r="18" spans="1:8" s="35" customFormat="1" hidden="1" outlineLevel="1" x14ac:dyDescent="0.2">
      <c r="C18" s="43"/>
    </row>
    <row r="19" spans="1:8" s="35" customFormat="1" hidden="1" outlineLevel="1" x14ac:dyDescent="0.2">
      <c r="A19" s="35" t="s">
        <v>341</v>
      </c>
      <c r="C19" s="43"/>
    </row>
    <row r="20" spans="1:8" s="35" customFormat="1" hidden="1" outlineLevel="1" x14ac:dyDescent="0.2">
      <c r="C20" s="43"/>
    </row>
    <row r="21" spans="1:8" s="35" customFormat="1" hidden="1" outlineLevel="1" x14ac:dyDescent="0.2">
      <c r="A21" s="36" t="s">
        <v>342</v>
      </c>
      <c r="C21" s="43"/>
    </row>
    <row r="22" spans="1:8" s="35" customFormat="1" hidden="1" outlineLevel="2" x14ac:dyDescent="0.2">
      <c r="C22" s="43"/>
    </row>
    <row r="23" spans="1:8" s="35" customFormat="1" hidden="1" outlineLevel="2" x14ac:dyDescent="0.2">
      <c r="A23" s="35" t="s">
        <v>343</v>
      </c>
      <c r="C23" s="43"/>
    </row>
    <row r="24" spans="1:8" s="35" customFormat="1" hidden="1" outlineLevel="2" x14ac:dyDescent="0.2">
      <c r="A24" s="35" t="s">
        <v>344</v>
      </c>
      <c r="C24" s="43"/>
    </row>
    <row r="25" spans="1:8" s="35" customFormat="1" hidden="1" outlineLevel="2" x14ac:dyDescent="0.2">
      <c r="C25" s="43"/>
    </row>
    <row r="26" spans="1:8" s="35" customFormat="1" hidden="1" outlineLevel="2" x14ac:dyDescent="0.2">
      <c r="A26" s="36" t="s">
        <v>345</v>
      </c>
      <c r="C26" s="43"/>
    </row>
    <row r="27" spans="1:8" s="35" customFormat="1" hidden="1" outlineLevel="3" x14ac:dyDescent="0.2">
      <c r="C27" s="43"/>
    </row>
    <row r="28" spans="1:8" s="35" customFormat="1" hidden="1" outlineLevel="3" x14ac:dyDescent="0.2">
      <c r="A28" s="35" t="s">
        <v>346</v>
      </c>
      <c r="C28" s="43"/>
    </row>
    <row r="29" spans="1:8" s="35" customFormat="1" hidden="1" outlineLevel="2" collapsed="1" x14ac:dyDescent="0.2">
      <c r="C29" s="43"/>
    </row>
    <row r="30" spans="1:8" s="35" customFormat="1" hidden="1" outlineLevel="1" collapsed="1" x14ac:dyDescent="0.2">
      <c r="C30" s="43"/>
    </row>
    <row r="31" spans="1:8" s="35" customFormat="1" collapsed="1" x14ac:dyDescent="0.2">
      <c r="C31" s="43"/>
    </row>
    <row r="32" spans="1:8" x14ac:dyDescent="0.2">
      <c r="C32" s="33" t="s">
        <v>347</v>
      </c>
      <c r="E32" s="32" t="s">
        <v>348</v>
      </c>
      <c r="F32" s="32" t="s">
        <v>349</v>
      </c>
      <c r="G32" s="32" t="s">
        <v>350</v>
      </c>
      <c r="H32" s="32" t="s">
        <v>351</v>
      </c>
    </row>
    <row r="33" spans="3:10" x14ac:dyDescent="0.2">
      <c r="C33" s="33" t="s">
        <v>352</v>
      </c>
      <c r="E33" s="34">
        <v>1</v>
      </c>
      <c r="F33" s="34">
        <v>4</v>
      </c>
      <c r="G33" s="34">
        <v>10</v>
      </c>
      <c r="H33" s="34">
        <v>2</v>
      </c>
    </row>
    <row r="34" spans="3:10" x14ac:dyDescent="0.2">
      <c r="C34" s="33" t="s">
        <v>353</v>
      </c>
      <c r="E34" s="34">
        <v>10</v>
      </c>
      <c r="F34" s="34">
        <v>8</v>
      </c>
      <c r="G34" s="34">
        <v>4</v>
      </c>
      <c r="H34" s="34">
        <v>2</v>
      </c>
    </row>
    <row r="35" spans="3:10" x14ac:dyDescent="0.2">
      <c r="E35" s="34"/>
      <c r="F35" s="34"/>
      <c r="G35" s="34"/>
      <c r="H35" s="34"/>
    </row>
    <row r="36" spans="3:10" x14ac:dyDescent="0.2">
      <c r="C36" s="33" t="s">
        <v>354</v>
      </c>
      <c r="E36" s="34"/>
      <c r="F36" s="34"/>
      <c r="G36" s="34"/>
      <c r="H36" s="34"/>
    </row>
    <row r="37" spans="3:10" x14ac:dyDescent="0.2">
      <c r="D37" s="32" t="s">
        <v>355</v>
      </c>
      <c r="E37" s="34">
        <v>0.5</v>
      </c>
      <c r="F37" s="34">
        <v>2</v>
      </c>
      <c r="G37" s="34">
        <v>1.5</v>
      </c>
      <c r="H37" s="34">
        <v>0.5</v>
      </c>
    </row>
    <row r="38" spans="3:10" x14ac:dyDescent="0.2">
      <c r="D38" s="32" t="s">
        <v>356</v>
      </c>
      <c r="E38" s="34">
        <v>0.5</v>
      </c>
      <c r="F38" s="34">
        <v>1.5</v>
      </c>
      <c r="G38" s="34">
        <v>6</v>
      </c>
      <c r="H38" s="34">
        <v>3</v>
      </c>
    </row>
    <row r="39" spans="3:10" x14ac:dyDescent="0.2">
      <c r="D39" s="32" t="s">
        <v>357</v>
      </c>
      <c r="E39" s="34">
        <v>0.5</v>
      </c>
      <c r="F39" s="34">
        <v>0.5</v>
      </c>
      <c r="G39" s="34">
        <v>9</v>
      </c>
      <c r="H39" s="34">
        <v>3</v>
      </c>
    </row>
    <row r="40" spans="3:10" x14ac:dyDescent="0.2">
      <c r="D40" s="32" t="s">
        <v>358</v>
      </c>
      <c r="E40" s="34">
        <v>0.5</v>
      </c>
      <c r="F40" s="34">
        <v>5</v>
      </c>
      <c r="G40" s="34">
        <v>0.5</v>
      </c>
      <c r="H40" s="34">
        <v>2</v>
      </c>
    </row>
    <row r="41" spans="3:10" x14ac:dyDescent="0.2">
      <c r="D41" s="32" t="s">
        <v>359</v>
      </c>
      <c r="E41" s="34">
        <v>0.5</v>
      </c>
      <c r="F41" s="34">
        <v>2</v>
      </c>
      <c r="G41" s="34">
        <v>0.5</v>
      </c>
      <c r="H41" s="34">
        <v>1</v>
      </c>
    </row>
    <row r="42" spans="3:10" x14ac:dyDescent="0.2">
      <c r="D42" s="32" t="s">
        <v>360</v>
      </c>
      <c r="E42" s="34">
        <v>1</v>
      </c>
      <c r="F42" s="34">
        <v>1</v>
      </c>
      <c r="G42" s="34">
        <v>1</v>
      </c>
      <c r="H42" s="34">
        <v>1</v>
      </c>
    </row>
    <row r="43" spans="3:10" x14ac:dyDescent="0.2">
      <c r="E43" s="34"/>
      <c r="F43" s="34"/>
      <c r="G43" s="34"/>
      <c r="H43" s="34"/>
    </row>
    <row r="44" spans="3:10" x14ac:dyDescent="0.2">
      <c r="C44" s="33" t="s">
        <v>361</v>
      </c>
      <c r="E44" s="41" t="s">
        <v>348</v>
      </c>
      <c r="F44" s="41" t="s">
        <v>349</v>
      </c>
      <c r="G44" s="41" t="s">
        <v>350</v>
      </c>
      <c r="H44" s="41" t="s">
        <v>351</v>
      </c>
    </row>
    <row r="45" spans="3:10" x14ac:dyDescent="0.2">
      <c r="C45" s="42" t="s">
        <v>362</v>
      </c>
      <c r="D45" s="41" t="s">
        <v>355</v>
      </c>
      <c r="E45" s="40">
        <v>0</v>
      </c>
      <c r="F45" s="40">
        <v>0</v>
      </c>
      <c r="G45" s="40">
        <v>0</v>
      </c>
      <c r="H45" s="40">
        <v>0</v>
      </c>
      <c r="I45" s="39">
        <f t="shared" ref="I45:I50" si="0">SUM(E45:H45)</f>
        <v>0</v>
      </c>
      <c r="J45" s="36" t="s">
        <v>363</v>
      </c>
    </row>
    <row r="46" spans="3:10" x14ac:dyDescent="0.2">
      <c r="D46" s="41" t="s">
        <v>356</v>
      </c>
      <c r="E46" s="40">
        <v>0</v>
      </c>
      <c r="F46" s="40">
        <v>0</v>
      </c>
      <c r="G46" s="40">
        <v>0</v>
      </c>
      <c r="H46" s="40">
        <v>0</v>
      </c>
      <c r="I46" s="39">
        <f t="shared" si="0"/>
        <v>0</v>
      </c>
      <c r="J46" s="36" t="s">
        <v>364</v>
      </c>
    </row>
    <row r="47" spans="3:10" x14ac:dyDescent="0.2">
      <c r="D47" s="41" t="s">
        <v>357</v>
      </c>
      <c r="E47" s="40">
        <v>0</v>
      </c>
      <c r="F47" s="40">
        <v>0</v>
      </c>
      <c r="G47" s="40">
        <v>0</v>
      </c>
      <c r="H47" s="40">
        <v>0</v>
      </c>
      <c r="I47" s="39">
        <f t="shared" si="0"/>
        <v>0</v>
      </c>
      <c r="J47" s="36" t="s">
        <v>365</v>
      </c>
    </row>
    <row r="48" spans="3:10" x14ac:dyDescent="0.2">
      <c r="D48" s="41" t="s">
        <v>358</v>
      </c>
      <c r="E48" s="40">
        <v>0</v>
      </c>
      <c r="F48" s="40">
        <v>0</v>
      </c>
      <c r="G48" s="40">
        <v>0</v>
      </c>
      <c r="H48" s="40">
        <v>0</v>
      </c>
      <c r="I48" s="39">
        <f t="shared" si="0"/>
        <v>0</v>
      </c>
    </row>
    <row r="49" spans="1:9" x14ac:dyDescent="0.2">
      <c r="D49" s="41" t="s">
        <v>359</v>
      </c>
      <c r="E49" s="40">
        <v>0</v>
      </c>
      <c r="F49" s="40">
        <v>0</v>
      </c>
      <c r="G49" s="40">
        <v>0</v>
      </c>
      <c r="H49" s="40">
        <v>0</v>
      </c>
      <c r="I49" s="39">
        <f t="shared" si="0"/>
        <v>0</v>
      </c>
    </row>
    <row r="50" spans="1:9" x14ac:dyDescent="0.2">
      <c r="D50" s="41" t="s">
        <v>360</v>
      </c>
      <c r="E50" s="40">
        <v>0</v>
      </c>
      <c r="F50" s="40">
        <v>0</v>
      </c>
      <c r="G50" s="40">
        <v>0</v>
      </c>
      <c r="H50" s="40">
        <v>0</v>
      </c>
      <c r="I50" s="39">
        <f t="shared" si="0"/>
        <v>0</v>
      </c>
    </row>
    <row r="52" spans="1:9" x14ac:dyDescent="0.2">
      <c r="D52" s="47" t="s">
        <v>366</v>
      </c>
      <c r="E52" s="34">
        <f>SUMPRODUCT(E37:E42,E45:E50)</f>
        <v>0</v>
      </c>
      <c r="F52" s="34">
        <f>SUMPRODUCT(F37:F42,F45:F50)</f>
        <v>0</v>
      </c>
      <c r="G52" s="34">
        <f>SUMPRODUCT(G37:G42,G45:G50)</f>
        <v>0</v>
      </c>
      <c r="H52" s="34">
        <f>SUMPRODUCT(H37:H42,H45:H50)</f>
        <v>0</v>
      </c>
      <c r="I52" s="38">
        <f>SUM(E52:H52)</f>
        <v>0</v>
      </c>
    </row>
    <row r="53" spans="1:9" x14ac:dyDescent="0.2">
      <c r="D53" s="47" t="s">
        <v>367</v>
      </c>
      <c r="E53" s="34">
        <f>E33-E52</f>
        <v>1</v>
      </c>
      <c r="F53" s="34">
        <f>F33-F52</f>
        <v>4</v>
      </c>
      <c r="G53" s="34">
        <f>G33-G52</f>
        <v>10</v>
      </c>
      <c r="H53" s="34">
        <f>H33-H52</f>
        <v>2</v>
      </c>
      <c r="I53" s="38">
        <f>SUM(E53:H53)</f>
        <v>17</v>
      </c>
    </row>
    <row r="56" spans="1:9" x14ac:dyDescent="0.2">
      <c r="C56" s="33" t="s">
        <v>368</v>
      </c>
      <c r="D56" s="37">
        <f>SUMPRODUCT(E34:H34,E53:H53)</f>
        <v>86</v>
      </c>
    </row>
    <row r="59" spans="1:9" x14ac:dyDescent="0.2">
      <c r="A59" s="36" t="s">
        <v>369</v>
      </c>
    </row>
    <row r="60" spans="1:9" hidden="1" outlineLevel="1" x14ac:dyDescent="0.2"/>
    <row r="61" spans="1:9" hidden="1" outlineLevel="1" x14ac:dyDescent="0.2">
      <c r="A61" s="35" t="s">
        <v>370</v>
      </c>
    </row>
    <row r="62" spans="1:9" hidden="1" outlineLevel="1" x14ac:dyDescent="0.2">
      <c r="A62" s="35"/>
    </row>
    <row r="63" spans="1:9" hidden="1" outlineLevel="1" x14ac:dyDescent="0.2">
      <c r="A63" s="36" t="s">
        <v>371</v>
      </c>
    </row>
    <row r="64" spans="1:9" hidden="1" outlineLevel="2" x14ac:dyDescent="0.2">
      <c r="A64" s="35"/>
    </row>
    <row r="65" spans="1:3" hidden="1" outlineLevel="2" x14ac:dyDescent="0.2">
      <c r="B65" s="33" t="s">
        <v>372</v>
      </c>
      <c r="C65" s="33" t="s">
        <v>373</v>
      </c>
    </row>
    <row r="66" spans="1:3" ht="14.25" hidden="1" outlineLevel="2" x14ac:dyDescent="0.2">
      <c r="B66" s="32" t="s">
        <v>348</v>
      </c>
      <c r="C66" s="47" t="s">
        <v>356</v>
      </c>
    </row>
    <row r="67" spans="1:3" ht="14.25" hidden="1" outlineLevel="2" x14ac:dyDescent="0.2">
      <c r="B67" s="32" t="s">
        <v>349</v>
      </c>
      <c r="C67" s="47" t="s">
        <v>357</v>
      </c>
    </row>
    <row r="68" spans="1:3" ht="14.25" hidden="1" outlineLevel="2" x14ac:dyDescent="0.2">
      <c r="B68" s="32" t="s">
        <v>350</v>
      </c>
      <c r="C68" s="47" t="s">
        <v>358</v>
      </c>
    </row>
    <row r="69" spans="1:3" ht="14.25" hidden="1" outlineLevel="2" x14ac:dyDescent="0.2">
      <c r="B69" s="32" t="s">
        <v>350</v>
      </c>
      <c r="C69" s="47" t="s">
        <v>359</v>
      </c>
    </row>
    <row r="70" spans="1:3" ht="14.25" hidden="1" outlineLevel="2" x14ac:dyDescent="0.2">
      <c r="B70" s="32" t="s">
        <v>351</v>
      </c>
      <c r="C70" s="47" t="s">
        <v>355</v>
      </c>
    </row>
    <row r="71" spans="1:3" ht="14.25" hidden="1" outlineLevel="2" x14ac:dyDescent="0.2">
      <c r="B71" s="32" t="s">
        <v>351</v>
      </c>
      <c r="C71" s="47" t="s">
        <v>360</v>
      </c>
    </row>
    <row r="72" spans="1:3" hidden="1" outlineLevel="2" x14ac:dyDescent="0.2"/>
    <row r="73" spans="1:3" hidden="1" outlineLevel="2" x14ac:dyDescent="0.2">
      <c r="A73" s="35" t="s">
        <v>374</v>
      </c>
    </row>
    <row r="74" spans="1:3" ht="14.25" hidden="1" outlineLevel="2" x14ac:dyDescent="0.2">
      <c r="B74" s="32" t="s">
        <v>375</v>
      </c>
      <c r="C74" s="46" t="s">
        <v>376</v>
      </c>
    </row>
    <row r="75" spans="1:3" ht="14.25" hidden="1" outlineLevel="2" x14ac:dyDescent="0.2">
      <c r="B75" s="32" t="s">
        <v>377</v>
      </c>
      <c r="C75" s="34" t="s">
        <v>378</v>
      </c>
    </row>
    <row r="76" spans="1:3" ht="14.25" hidden="1" outlineLevel="2" x14ac:dyDescent="0.2">
      <c r="B76" s="32" t="s">
        <v>379</v>
      </c>
      <c r="C76" s="47" t="s">
        <v>380</v>
      </c>
    </row>
    <row r="77" spans="1:3" ht="14.25" hidden="1" outlineLevel="2" x14ac:dyDescent="0.2">
      <c r="B77" s="32" t="s">
        <v>381</v>
      </c>
      <c r="C77" s="32" t="s">
        <v>382</v>
      </c>
    </row>
    <row r="78" spans="1:3" ht="14.25" hidden="1" outlineLevel="2" x14ac:dyDescent="0.2">
      <c r="B78" s="32" t="s">
        <v>383</v>
      </c>
      <c r="C78" s="47" t="s">
        <v>384</v>
      </c>
    </row>
    <row r="79" spans="1:3" ht="14.25" hidden="1" outlineLevel="2" x14ac:dyDescent="0.2">
      <c r="B79" s="32" t="s">
        <v>385</v>
      </c>
      <c r="C79" s="47" t="s">
        <v>386</v>
      </c>
    </row>
    <row r="80" spans="1:3" ht="14.25" hidden="1" outlineLevel="2" x14ac:dyDescent="0.2">
      <c r="C80" s="32"/>
    </row>
    <row r="81" spans="3:3" ht="14.25" hidden="1" outlineLevel="2" x14ac:dyDescent="0.2">
      <c r="C81" s="32"/>
    </row>
    <row r="82" spans="3:3" hidden="1" outlineLevel="2" x14ac:dyDescent="0.2"/>
    <row r="83" spans="3:3" hidden="1" outlineLevel="1" x14ac:dyDescent="0.2"/>
    <row r="84" spans="3:3" collapsed="1" x14ac:dyDescent="0.2"/>
  </sheetData>
  <conditionalFormatting sqref="E53:H53">
    <cfRule type="cellIs" dxfId="1" priority="2" operator="lessThan">
      <formula>0</formula>
    </cfRule>
  </conditionalFormatting>
  <conditionalFormatting sqref="I45:I50">
    <cfRule type="cellIs" dxfId="0" priority="1" operator="not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CF36617A99546ABD981ECDFAB9DD5" ma:contentTypeVersion="11" ma:contentTypeDescription="Create a new document." ma:contentTypeScope="" ma:versionID="c75508d9fb7835ec6b00cb551d3e5e68">
  <xsd:schema xmlns:xsd="http://www.w3.org/2001/XMLSchema" xmlns:xs="http://www.w3.org/2001/XMLSchema" xmlns:p="http://schemas.microsoft.com/office/2006/metadata/properties" xmlns:ns2="104e1703-f198-4744-b1ec-cdd3f8b9e58b" xmlns:ns3="71605d3f-cb7f-40e7-8e00-fb1d7d2d0757" targetNamespace="http://schemas.microsoft.com/office/2006/metadata/properties" ma:root="true" ma:fieldsID="2f6cdee5355c10af100639318aa3870c" ns2:_="" ns3:_="">
    <xsd:import namespace="104e1703-f198-4744-b1ec-cdd3f8b9e58b"/>
    <xsd:import namespace="71605d3f-cb7f-40e7-8e00-fb1d7d2d07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1703-f198-4744-b1ec-cdd3f8b9e5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05d3f-cb7f-40e7-8e00-fb1d7d2d07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14118-4DDA-4DC1-8B07-490E15AAC124}">
  <ds:schemaRefs>
    <ds:schemaRef ds:uri="2006b627-b0e0-436d-9273-616fa4323cd9"/>
    <ds:schemaRef ds:uri="08ae26e9-8702-4fb1-a1a2-d8e696cdafe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02f7551b-8ef5-4b97-a1aa-577a3e47bb8e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661FE23-ED5E-4CC2-B658-D0BAE1FA38AF}"/>
</file>

<file path=customXml/itemProps3.xml><?xml version="1.0" encoding="utf-8"?>
<ds:datastoreItem xmlns:ds="http://schemas.openxmlformats.org/officeDocument/2006/customXml" ds:itemID="{F8A98246-96E7-4A5E-A0FD-06EAB13EAF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Introduction</vt:lpstr>
      <vt:lpstr>1 - Dates</vt:lpstr>
      <vt:lpstr>2 - Tables</vt:lpstr>
      <vt:lpstr>3 - INDEX MATCH</vt:lpstr>
      <vt:lpstr>4 - COUNT functions</vt:lpstr>
      <vt:lpstr>5 - Cell styles</vt:lpstr>
      <vt:lpstr>6 - Advanced Filter</vt:lpstr>
      <vt:lpstr>7 - Database functions</vt:lpstr>
      <vt:lpstr>8 - Solver</vt:lpstr>
      <vt:lpstr>Dropdowns data</vt:lpstr>
      <vt:lpstr>'6 - Advanced Filter'!Criteria</vt:lpstr>
    </vt:vector>
  </TitlesOfParts>
  <Manager/>
  <Company>ICAEW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Lyford-Smith</dc:creator>
  <cp:keywords/>
  <dc:description/>
  <cp:lastModifiedBy>Room Book</cp:lastModifiedBy>
  <cp:revision/>
  <dcterms:created xsi:type="dcterms:W3CDTF">2019-03-29T12:12:28Z</dcterms:created>
  <dcterms:modified xsi:type="dcterms:W3CDTF">2019-04-23T08:26:47Z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0x010100520CF36617A99546ABD981ECDFAB9DD5</vt:lpwstr>
  </property>
  <property fmtid="{D5CDD505-2E9C-101B-9397-08002B2CF9AE}" pid="3" name="AuthorIds_UIVersion_512">
    <vt:lpwstr>472</vt:lpwstr>
  </property>
  <property fmtid="{D5CDD505-2E9C-101B-9397-08002B2CF9AE}" pid="4" name="Tags">
    <vt:lpwstr/>
  </property>
  <property fmtid="{D5CDD505-2E9C-101B-9397-08002B2CF9AE}" pid="5" name="AuthorIds_UIVersion_5120">
    <vt:lpwstr>472</vt:lpwstr>
  </property>
</Properties>
</file>