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ebe\Documents\Spreadsheet Doctor\AICPA\Doctor 039 - LAMBDA Recursion\"/>
    </mc:Choice>
  </mc:AlternateContent>
  <xr:revisionPtr revIDLastSave="0" documentId="8_{C622A546-4680-47FA-9674-5A979C02EA32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Cover" sheetId="1" r:id="rId1"/>
    <sheet name="Navigator" sheetId="3" r:id="rId2"/>
    <sheet name="Style Guide" sheetId="4" r:id="rId3"/>
    <sheet name="Model Parameters" sheetId="2" r:id="rId4"/>
    <sheet name="Triangle Numbers" sheetId="12" r:id="rId5"/>
    <sheet name="Pascal's Triangle" sheetId="13" r:id="rId6"/>
    <sheet name="Pascal's Triangle Calculations" sheetId="14" r:id="rId7"/>
    <sheet name="Fibonacci Sequence" sheetId="15" r:id="rId8"/>
    <sheet name="Error Checks" sheetId="5" r:id="rId9"/>
  </sheets>
  <definedNames>
    <definedName name="Client_Name">'Model Parameters'!$G$12</definedName>
    <definedName name="Days_in_Year">'Model Parameters'!$G$19</definedName>
    <definedName name="Days_in_Yr">'Model Parameters'!$G$19</definedName>
    <definedName name="Fibonacci">_xlfn.LAMBDA(_xlpm.x, IF(_xlpm.x = 1, 1,IF(_xlpm.x = 2, 1, Fibonacci(_xlpm.x - 1) + Fibonacci(_xlpm.x - 2))))</definedName>
    <definedName name="Fibonacci_Faster">_xlfn.LAMBDA(_xlpm.n, _xlfn.LET(_xlpm.Fibonacci_Faster, _xlfn.LAMBDA(_xlpm.ME,_xlpm.x,_xlpm.F_1,_xlpm.F,_xlpm.current, IF(_xlpm.x &lt;= 2, 1, IF(_xlpm.x = _xlpm.current, _xlpm.F,  _xlpm.ME(_xlpm.ME, _xlpm.x, _xlpm.F, _xlpm.F_1 + _xlpm.F, _xlpm.current + 1) ))), _xlpm.Fibonacci_Faster(_xlpm.Fibonacci_Faster, _xlpm.n, 1, 1, 2)))</definedName>
    <definedName name="HL_1">Cover!$A$3</definedName>
    <definedName name="HL_3">'Style Guide'!$A$3</definedName>
    <definedName name="HL_4">'Model Parameters'!$A$3</definedName>
    <definedName name="HL_5">'Triangle Numbers'!$A$3</definedName>
    <definedName name="HL_6">'Pascal''s Triangle'!$A$3</definedName>
    <definedName name="HL_7">'Pascal''s Triangle Calculations'!$A$3</definedName>
    <definedName name="HL_8">'Fibonacci Sequence'!$A$3</definedName>
    <definedName name="HL_9">'Error Checks'!$A$3</definedName>
    <definedName name="HL_Fibonaccis_OK">'Fibonacci Sequence'!$M$32</definedName>
    <definedName name="HL_Model_Parameters">'Model Parameters'!$A$5</definedName>
    <definedName name="HL_Navigator">Navigator!$A$1</definedName>
    <definedName name="HL_Pascals_OK">'Pascal''s Triangle Calculations'!$I$40</definedName>
    <definedName name="HL_Triangles_OK">'Triangle Numbers'!$M$30</definedName>
    <definedName name="LU_Counter">'Pascal''s Triangle'!$G$12:$G$42</definedName>
    <definedName name="Model_Name">'Model Parameters'!$G$11</definedName>
    <definedName name="Months_in_Half_Yr">'Model Parameters'!$G$22</definedName>
    <definedName name="Months_in_Month">'Model Parameters'!$G$20</definedName>
    <definedName name="Months_in_Qtr">'Model Parameters'!$G$21</definedName>
    <definedName name="Months_in_Quarter">'Model Parameters'!$G$21</definedName>
    <definedName name="Months_in_Year">'Model Parameters'!$G$23</definedName>
    <definedName name="Overall_Error_Check">'Error Checks'!$I$17</definedName>
    <definedName name="Pascal">_xlfn.LAMBDA(_xlpm.row_num,_xlpm.col_num,IF(OR(_xlpm.row_num&lt;0,_xlpm.col_num&lt;0),0,IF(_xlpm.row_num=0,IF(_xlpm.col_num=0,1,0),Pascal(_xlpm.row_num-1,_xlpm.col_num-1)+Pascal(_xlpm.row_num-1,_xlpm.col_num))))</definedName>
    <definedName name="Pascal_Almost_As_Fast">_xlfn.LAMBDA(_xlpm.n,_xlpm.k, IF(_xlpm.k=0, 1,  Pascal_Almost_As_Fast(_xlpm.n, _xlpm.k - 1) * (_xlpm.n + 1 - _xlpm.k) / _xlpm.k))</definedName>
    <definedName name="Pascal_Fast">_xlfn.LAMBDA(_xlpm.n,_xlpm.k, IF(_xlpm.k * 2 &gt; _xlpm.n, Pascal_Fast(_xlpm.n, _xlpm.n - _xlpm.k),     IF(_xlpm.k = 0, 1,     _xlfn.LET(_xlpm.gcd_cutoff, 2 ^ 53 / _xlpm.n,            _xlpm.previous, Pascal_Fast(_xlpm.n, _xlpm.k - 1) * (_xlpm.n + 1 - _xlpm.k) / _xlpm.k,            IF(_xlpm.n &lt;= _xlpm.gcd_cutoff, _xlpm.previous,                _xlfn.LET(_xlpm.gcd, GCD(_xlpm.previous, _xlpm.k),                       _xlpm.remainder, _xlpm.k / _xlpm.gcd,                       _xlpm.previous / _xlpm.gcd * ((_xlpm.n + 1 - _xlpm.k) / _xlpm.remainder)))))))</definedName>
    <definedName name="Pascal_Row">_xlfn.LAMBDA(_xlpm.a,_xlpm.b, _xlfn.LET(_xlpm.Pascal_Row, _xlfn.LAMBDA(_xlpm.ME,_xlpm.x,       IF(_xlpm.x=0, 1, IF(_xlpm.x=1, {1,1},           _xlfn.LET(_xlpm.seq, _xlfn.SEQUENCE(, _xlpm.x + 1), _xlpm.previous_row, _xlpm.ME(_xlpm.ME, _xlpm.x - 1), _xlpm.shifted, IF(_xlpm.seq=1, 0, INDEX(_xlpm.previous_row, 1, _xlpm.seq - 1)),                IFERROR(_xlpm.previous_row + _xlpm.shifted, 1) )))), INDEX(_xlpm.Pascal_Row(_xlpm.Pascal_Row, _xlpm.a), 1, _xlpm.b + 1)))</definedName>
    <definedName name="Quarters_in_Year">'Model Parameters'!$G$24</definedName>
    <definedName name="Rounding_Accuracy">'Model Parameters'!$G$26</definedName>
    <definedName name="Thousand">'Model Parameters'!$G$31</definedName>
    <definedName name="Triangle">_xlfn.LAMBDA(_xlpm.x,IF(_xlpm.x&lt;2,1,_xlpm.x+Triangle(_xlpm.x-1)))</definedName>
    <definedName name="Very_Large_Number">'Model Parameters'!$G$28</definedName>
    <definedName name="Very_Small_Number">'Model Parameters'!$G$29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7" i="14" l="1" a="1"/>
  <c r="I37" i="14" s="1"/>
  <c r="I40" i="14" s="1"/>
  <c r="M29" i="15" a="1"/>
  <c r="M29" i="15" s="1"/>
  <c r="M21" i="15" a="1"/>
  <c r="M21" i="15" s="1"/>
  <c r="M16" i="15"/>
  <c r="M21" i="12" a="1"/>
  <c r="M21" i="12" s="1"/>
  <c r="M16" i="12"/>
  <c r="I25" i="14" a="1"/>
  <c r="I25" i="14" s="1"/>
  <c r="I35" i="14" a="1"/>
  <c r="I35" i="14" s="1"/>
  <c r="I33" i="14" a="1"/>
  <c r="I33" i="14" s="1"/>
  <c r="M27" i="15" a="1"/>
  <c r="M27" i="15" s="1"/>
  <c r="M26" i="15" a="1"/>
  <c r="M26" i="15" s="1"/>
  <c r="M25" i="15" a="1"/>
  <c r="M25" i="15" s="1"/>
  <c r="M24" i="15" a="1"/>
  <c r="M24" i="15" s="1"/>
  <c r="M23" i="15" a="1"/>
  <c r="M23" i="15" s="1"/>
  <c r="K37" i="14"/>
  <c r="G16" i="15" l="1"/>
  <c r="M32" i="15" s="1"/>
  <c r="G37" i="15"/>
  <c r="G20" i="15"/>
  <c r="G22" i="15" s="1"/>
  <c r="G21" i="15"/>
  <c r="G23" i="15" s="1"/>
  <c r="G19" i="15"/>
  <c r="B6" i="15"/>
  <c r="A1" i="15"/>
  <c r="C8" i="15" s="1"/>
  <c r="I31" i="14" a="1"/>
  <c r="I31" i="14" s="1"/>
  <c r="I27" i="14" a="1"/>
  <c r="I27" i="14" s="1"/>
  <c r="I21" i="14"/>
  <c r="M30" i="12"/>
  <c r="I12" i="5" s="1"/>
  <c r="I28" i="14" a="1"/>
  <c r="I28" i="14" s="1"/>
  <c r="I30" i="14" a="1"/>
  <c r="I30" i="14" s="1"/>
  <c r="I20" i="14" a="1"/>
  <c r="I20" i="14" s="1"/>
  <c r="O26" i="15"/>
  <c r="O21" i="15"/>
  <c r="I16" i="15"/>
  <c r="O16" i="15"/>
  <c r="K31" i="14"/>
  <c r="O25" i="15"/>
  <c r="O24" i="15"/>
  <c r="K29" i="14"/>
  <c r="K28" i="14"/>
  <c r="K27" i="14"/>
  <c r="K35" i="14"/>
  <c r="K33" i="14"/>
  <c r="O27" i="15"/>
  <c r="O23" i="15"/>
  <c r="K30" i="14"/>
  <c r="G24" i="15" l="1"/>
  <c r="G25" i="15"/>
  <c r="I14" i="5"/>
  <c r="I13" i="5"/>
  <c r="I29" i="14" a="1"/>
  <c r="I29" i="14" s="1"/>
  <c r="G26" i="15" l="1"/>
  <c r="B6" i="14"/>
  <c r="A1" i="14"/>
  <c r="AH13" i="13"/>
  <c r="AI13" i="13"/>
  <c r="AJ13" i="13"/>
  <c r="AJ14" i="13" s="1"/>
  <c r="AJ15" i="13" s="1"/>
  <c r="AH14" i="13"/>
  <c r="AH15" i="13" s="1"/>
  <c r="AI14" i="13"/>
  <c r="F40" i="13"/>
  <c r="F41" i="13" s="1"/>
  <c r="G40" i="13"/>
  <c r="H41" i="13" s="1"/>
  <c r="H40" i="13"/>
  <c r="I41" i="13" s="1"/>
  <c r="I40" i="13"/>
  <c r="J41" i="13" s="1"/>
  <c r="K42" i="13" s="1"/>
  <c r="J40" i="13"/>
  <c r="K40" i="13"/>
  <c r="K41" i="13" s="1"/>
  <c r="L42" i="13" s="1"/>
  <c r="L40" i="13"/>
  <c r="M40" i="13"/>
  <c r="N40" i="13"/>
  <c r="O40" i="13"/>
  <c r="P40" i="13"/>
  <c r="Q40" i="13"/>
  <c r="R41" i="13" s="1"/>
  <c r="R40" i="13"/>
  <c r="S41" i="13" s="1"/>
  <c r="S40" i="13"/>
  <c r="T41" i="13" s="1"/>
  <c r="T40" i="13"/>
  <c r="U41" i="13" s="1"/>
  <c r="U40" i="13"/>
  <c r="V41" i="13" s="1"/>
  <c r="W42" i="13" s="1"/>
  <c r="V40" i="13"/>
  <c r="W40" i="13"/>
  <c r="W41" i="13" s="1"/>
  <c r="X42" i="13" s="1"/>
  <c r="X40" i="13"/>
  <c r="Y40" i="13"/>
  <c r="Z40" i="13"/>
  <c r="AA40" i="13"/>
  <c r="AB40" i="13"/>
  <c r="AC40" i="13"/>
  <c r="AD41" i="13" s="1"/>
  <c r="AD40" i="13"/>
  <c r="AE41" i="13" s="1"/>
  <c r="AE40" i="13"/>
  <c r="AF41" i="13" s="1"/>
  <c r="AF40" i="13"/>
  <c r="AG41" i="13" s="1"/>
  <c r="AG40" i="13"/>
  <c r="L41" i="13"/>
  <c r="M41" i="13"/>
  <c r="N42" i="13" s="1"/>
  <c r="N41" i="13"/>
  <c r="O42" i="13" s="1"/>
  <c r="O41" i="13"/>
  <c r="P42" i="13" s="1"/>
  <c r="P41" i="13"/>
  <c r="Q42" i="13" s="1"/>
  <c r="Q41" i="13"/>
  <c r="X41" i="13"/>
  <c r="Y41" i="13"/>
  <c r="Z42" i="13" s="1"/>
  <c r="Z41" i="13"/>
  <c r="AA42" i="13" s="1"/>
  <c r="AA41" i="13"/>
  <c r="AB42" i="13" s="1"/>
  <c r="AB41" i="13"/>
  <c r="AC42" i="13" s="1"/>
  <c r="AC41" i="13"/>
  <c r="AD42" i="13" s="1"/>
  <c r="M42" i="13"/>
  <c r="Y42" i="13"/>
  <c r="AE13" i="13"/>
  <c r="AF13" i="13"/>
  <c r="AF14" i="13" s="1"/>
  <c r="AG13" i="13"/>
  <c r="AE14" i="13"/>
  <c r="AE15" i="13" s="1"/>
  <c r="AB13" i="13"/>
  <c r="AC13" i="13"/>
  <c r="AD14" i="13" s="1"/>
  <c r="AD13" i="13"/>
  <c r="AB14" i="13"/>
  <c r="AB15" i="13" s="1"/>
  <c r="AC14" i="13"/>
  <c r="AD15" i="13" s="1"/>
  <c r="X13" i="13"/>
  <c r="X14" i="13" s="1"/>
  <c r="Y13" i="13"/>
  <c r="Z14" i="13" s="1"/>
  <c r="Z13" i="13"/>
  <c r="AA14" i="13" s="1"/>
  <c r="AA13" i="13"/>
  <c r="U13" i="13"/>
  <c r="V13" i="13"/>
  <c r="W14" i="13" s="1"/>
  <c r="W13" i="13"/>
  <c r="U14" i="13"/>
  <c r="U15" i="13" s="1"/>
  <c r="V14" i="13"/>
  <c r="W15" i="13" s="1"/>
  <c r="F35" i="13"/>
  <c r="G35" i="13"/>
  <c r="H36" i="13" s="1"/>
  <c r="H35" i="13"/>
  <c r="I36" i="13" s="1"/>
  <c r="I35" i="13"/>
  <c r="J35" i="13"/>
  <c r="J36" i="13" s="1"/>
  <c r="K35" i="13"/>
  <c r="L35" i="13"/>
  <c r="M35" i="13"/>
  <c r="N35" i="13"/>
  <c r="O36" i="13" s="1"/>
  <c r="O35" i="13"/>
  <c r="P36" i="13" s="1"/>
  <c r="P35" i="13"/>
  <c r="Q36" i="13" s="1"/>
  <c r="R37" i="13" s="1"/>
  <c r="Q35" i="13"/>
  <c r="R36" i="13" s="1"/>
  <c r="R35" i="13"/>
  <c r="S35" i="13"/>
  <c r="S36" i="13" s="1"/>
  <c r="T35" i="13"/>
  <c r="F36" i="13"/>
  <c r="G36" i="13"/>
  <c r="G37" i="13" s="1"/>
  <c r="L36" i="13"/>
  <c r="M37" i="13" s="1"/>
  <c r="M36" i="13"/>
  <c r="N37" i="13" s="1"/>
  <c r="N36" i="13"/>
  <c r="F37" i="13"/>
  <c r="F38" i="13"/>
  <c r="F39" i="13" s="1"/>
  <c r="F14" i="13"/>
  <c r="G14" i="13"/>
  <c r="H15" i="13" s="1"/>
  <c r="H14" i="13"/>
  <c r="I15" i="13" s="1"/>
  <c r="I14" i="13"/>
  <c r="J15" i="13" s="1"/>
  <c r="J14" i="13"/>
  <c r="K15" i="13" s="1"/>
  <c r="L16" i="13" s="1"/>
  <c r="M17" i="13" s="1"/>
  <c r="K14" i="13"/>
  <c r="L14" i="13"/>
  <c r="M14" i="13"/>
  <c r="N14" i="13"/>
  <c r="O14" i="13"/>
  <c r="O15" i="13" s="1"/>
  <c r="P14" i="13"/>
  <c r="P15" i="13" s="1"/>
  <c r="Q14" i="13"/>
  <c r="R15" i="13" s="1"/>
  <c r="S16" i="13" s="1"/>
  <c r="R14" i="13"/>
  <c r="S14" i="13"/>
  <c r="T15" i="13" s="1"/>
  <c r="T14" i="13"/>
  <c r="F15" i="13"/>
  <c r="F16" i="13" s="1"/>
  <c r="G15" i="13"/>
  <c r="H16" i="13" s="1"/>
  <c r="L15" i="13"/>
  <c r="M15" i="13"/>
  <c r="M16" i="13" s="1"/>
  <c r="N15" i="13"/>
  <c r="S15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T13" i="13"/>
  <c r="G13" i="13"/>
  <c r="F13" i="13"/>
  <c r="B6" i="13"/>
  <c r="A1" i="13"/>
  <c r="D10" i="13" s="1"/>
  <c r="M24" i="12" a="1"/>
  <c r="M24" i="12" s="1"/>
  <c r="M25" i="12" a="1"/>
  <c r="M25" i="12" s="1"/>
  <c r="M26" i="12" a="1"/>
  <c r="M26" i="12" s="1"/>
  <c r="M27" i="12" a="1"/>
  <c r="M27" i="12" s="1"/>
  <c r="M23" i="12" a="1"/>
  <c r="M23" i="12" s="1"/>
  <c r="G18" i="12" a="1"/>
  <c r="G18" i="12" s="1"/>
  <c r="G16" i="12" s="1"/>
  <c r="B6" i="12"/>
  <c r="A1" i="12"/>
  <c r="C8" i="12" s="1"/>
  <c r="O23" i="12"/>
  <c r="K25" i="14"/>
  <c r="I16" i="12"/>
  <c r="O25" i="12"/>
  <c r="K20" i="14"/>
  <c r="O26" i="12"/>
  <c r="O21" i="12"/>
  <c r="O27" i="12"/>
  <c r="O16" i="12"/>
  <c r="O24" i="12"/>
  <c r="K21" i="14"/>
  <c r="G28" i="15" l="1"/>
  <c r="G27" i="15"/>
  <c r="AH16" i="13"/>
  <c r="AI15" i="13"/>
  <c r="AJ16" i="13" s="1"/>
  <c r="V42" i="13"/>
  <c r="U42" i="13"/>
  <c r="AF42" i="13"/>
  <c r="AE42" i="13"/>
  <c r="R42" i="13"/>
  <c r="J42" i="13"/>
  <c r="AG42" i="13"/>
  <c r="I42" i="13"/>
  <c r="T42" i="13"/>
  <c r="F42" i="13"/>
  <c r="S42" i="13"/>
  <c r="G41" i="13"/>
  <c r="H42" i="13" s="1"/>
  <c r="AF15" i="13"/>
  <c r="AE16" i="13"/>
  <c r="AF16" i="13"/>
  <c r="AG14" i="13"/>
  <c r="AG15" i="13" s="1"/>
  <c r="AB16" i="13"/>
  <c r="AC15" i="13"/>
  <c r="AD16" i="13" s="1"/>
  <c r="X15" i="13"/>
  <c r="AA15" i="13"/>
  <c r="Y14" i="13"/>
  <c r="Z15" i="13" s="1"/>
  <c r="AA16" i="13" s="1"/>
  <c r="U16" i="13"/>
  <c r="V15" i="13"/>
  <c r="W16" i="13" s="1"/>
  <c r="J37" i="13"/>
  <c r="S38" i="13"/>
  <c r="G38" i="13"/>
  <c r="H38" i="13"/>
  <c r="I39" i="13" s="1"/>
  <c r="I37" i="13"/>
  <c r="Q37" i="13"/>
  <c r="R38" i="13" s="1"/>
  <c r="O37" i="13"/>
  <c r="S37" i="13"/>
  <c r="P37" i="13"/>
  <c r="Q38" i="13" s="1"/>
  <c r="R39" i="13" s="1"/>
  <c r="O38" i="13"/>
  <c r="N38" i="13"/>
  <c r="O39" i="13" s="1"/>
  <c r="H37" i="13"/>
  <c r="I38" i="13" s="1"/>
  <c r="K36" i="13"/>
  <c r="L37" i="13" s="1"/>
  <c r="M38" i="13" s="1"/>
  <c r="N39" i="13" s="1"/>
  <c r="T36" i="13"/>
  <c r="T37" i="13" s="1"/>
  <c r="G39" i="13"/>
  <c r="F17" i="13"/>
  <c r="I17" i="13"/>
  <c r="J18" i="13" s="1"/>
  <c r="K16" i="13"/>
  <c r="L17" i="13" s="1"/>
  <c r="M18" i="13" s="1"/>
  <c r="T17" i="13"/>
  <c r="O16" i="13"/>
  <c r="J16" i="13"/>
  <c r="I16" i="13"/>
  <c r="J17" i="13" s="1"/>
  <c r="P16" i="13"/>
  <c r="T16" i="13"/>
  <c r="G16" i="13"/>
  <c r="H17" i="13" s="1"/>
  <c r="N16" i="13"/>
  <c r="O17" i="13" s="1"/>
  <c r="Q15" i="13"/>
  <c r="R16" i="13" s="1"/>
  <c r="S17" i="13" s="1"/>
  <c r="G29" i="15" l="1"/>
  <c r="G30" i="15"/>
  <c r="AI16" i="13"/>
  <c r="AJ17" i="13" s="1"/>
  <c r="AH17" i="13"/>
  <c r="AI17" i="13"/>
  <c r="AJ18" i="13" s="1"/>
  <c r="G42" i="13"/>
  <c r="AE17" i="13"/>
  <c r="AF17" i="13"/>
  <c r="AG16" i="13"/>
  <c r="AG17" i="13" s="1"/>
  <c r="AC16" i="13"/>
  <c r="AD17" i="13" s="1"/>
  <c r="AB17" i="13"/>
  <c r="AC17" i="13"/>
  <c r="AD18" i="13" s="1"/>
  <c r="X16" i="13"/>
  <c r="Y15" i="13"/>
  <c r="Z16" i="13" s="1"/>
  <c r="AA17" i="13" s="1"/>
  <c r="V16" i="13"/>
  <c r="W17" i="13" s="1"/>
  <c r="U17" i="13"/>
  <c r="H39" i="13"/>
  <c r="J39" i="13"/>
  <c r="T39" i="13"/>
  <c r="K37" i="13"/>
  <c r="L38" i="13" s="1"/>
  <c r="M39" i="13" s="1"/>
  <c r="T38" i="13"/>
  <c r="P38" i="13"/>
  <c r="Q39" i="13" s="1"/>
  <c r="S39" i="13"/>
  <c r="J38" i="13"/>
  <c r="F18" i="13"/>
  <c r="G18" i="13"/>
  <c r="H19" i="13" s="1"/>
  <c r="I20" i="13" s="1"/>
  <c r="J21" i="13" s="1"/>
  <c r="Q17" i="13"/>
  <c r="R18" i="13" s="1"/>
  <c r="S19" i="13" s="1"/>
  <c r="T20" i="13" s="1"/>
  <c r="T18" i="13"/>
  <c r="I18" i="13"/>
  <c r="J19" i="13" s="1"/>
  <c r="N17" i="13"/>
  <c r="G17" i="13"/>
  <c r="H18" i="13" s="1"/>
  <c r="I19" i="13" s="1"/>
  <c r="J20" i="13" s="1"/>
  <c r="Q16" i="13"/>
  <c r="R17" i="13" s="1"/>
  <c r="S18" i="13" s="1"/>
  <c r="T19" i="13" s="1"/>
  <c r="K17" i="13"/>
  <c r="L18" i="13" s="1"/>
  <c r="M19" i="13" s="1"/>
  <c r="P17" i="13"/>
  <c r="G31" i="15" l="1"/>
  <c r="AH18" i="13"/>
  <c r="AI18" i="13"/>
  <c r="AJ19" i="13" s="1"/>
  <c r="AG18" i="13"/>
  <c r="AE18" i="13"/>
  <c r="AF18" i="13"/>
  <c r="AG19" i="13" s="1"/>
  <c r="AB18" i="13"/>
  <c r="AC18" i="13"/>
  <c r="AD19" i="13" s="1"/>
  <c r="Y16" i="13"/>
  <c r="Z17" i="13" s="1"/>
  <c r="AA18" i="13" s="1"/>
  <c r="X17" i="13"/>
  <c r="Y17" i="13"/>
  <c r="Z18" i="13" s="1"/>
  <c r="AA19" i="13" s="1"/>
  <c r="V17" i="13"/>
  <c r="W18" i="13" s="1"/>
  <c r="U18" i="13"/>
  <c r="V18" i="13"/>
  <c r="W19" i="13" s="1"/>
  <c r="P39" i="13"/>
  <c r="K38" i="13"/>
  <c r="L39" i="13" s="1"/>
  <c r="F19" i="13"/>
  <c r="G19" i="13"/>
  <c r="H20" i="13" s="1"/>
  <c r="I21" i="13" s="1"/>
  <c r="J22" i="13" s="1"/>
  <c r="Q18" i="13"/>
  <c r="R19" i="13" s="1"/>
  <c r="S20" i="13" s="1"/>
  <c r="T21" i="13" s="1"/>
  <c r="K18" i="13"/>
  <c r="O18" i="13"/>
  <c r="N18" i="13"/>
  <c r="P18" i="13"/>
  <c r="G32" i="15" l="1"/>
  <c r="G33" i="15" s="1"/>
  <c r="AH19" i="13"/>
  <c r="AI19" i="13"/>
  <c r="AJ20" i="13" s="1"/>
  <c r="AE19" i="13"/>
  <c r="AF19" i="13"/>
  <c r="AG20" i="13" s="1"/>
  <c r="AB19" i="13"/>
  <c r="AC19" i="13"/>
  <c r="AD20" i="13" s="1"/>
  <c r="X18" i="13"/>
  <c r="Y18" i="13"/>
  <c r="Z19" i="13" s="1"/>
  <c r="AA20" i="13" s="1"/>
  <c r="U19" i="13"/>
  <c r="V19" i="13"/>
  <c r="W20" i="13" s="1"/>
  <c r="K39" i="13"/>
  <c r="O19" i="13"/>
  <c r="P20" i="13" s="1"/>
  <c r="N19" i="13"/>
  <c r="Q19" i="13"/>
  <c r="R20" i="13" s="1"/>
  <c r="S21" i="13" s="1"/>
  <c r="T22" i="13" s="1"/>
  <c r="L19" i="13"/>
  <c r="M20" i="13" s="1"/>
  <c r="K19" i="13"/>
  <c r="F20" i="13"/>
  <c r="G20" i="13"/>
  <c r="H21" i="13" s="1"/>
  <c r="I22" i="13" s="1"/>
  <c r="J23" i="13" s="1"/>
  <c r="P19" i="13"/>
  <c r="G34" i="15" l="1"/>
  <c r="AH20" i="13"/>
  <c r="AI20" i="13"/>
  <c r="AJ21" i="13" s="1"/>
  <c r="AF20" i="13"/>
  <c r="AG21" i="13" s="1"/>
  <c r="AE20" i="13"/>
  <c r="AB20" i="13"/>
  <c r="AC20" i="13"/>
  <c r="AD21" i="13" s="1"/>
  <c r="X19" i="13"/>
  <c r="Y19" i="13"/>
  <c r="Z20" i="13" s="1"/>
  <c r="AA21" i="13" s="1"/>
  <c r="U20" i="13"/>
  <c r="V20" i="13"/>
  <c r="W21" i="13" s="1"/>
  <c r="O20" i="13"/>
  <c r="P21" i="13" s="1"/>
  <c r="N20" i="13"/>
  <c r="O21" i="13" s="1"/>
  <c r="P22" i="13" s="1"/>
  <c r="Q21" i="13"/>
  <c r="R22" i="13" s="1"/>
  <c r="S23" i="13" s="1"/>
  <c r="T24" i="13" s="1"/>
  <c r="Q20" i="13"/>
  <c r="R21" i="13" s="1"/>
  <c r="S22" i="13" s="1"/>
  <c r="T23" i="13" s="1"/>
  <c r="G21" i="13"/>
  <c r="H22" i="13" s="1"/>
  <c r="I23" i="13" s="1"/>
  <c r="J24" i="13" s="1"/>
  <c r="F21" i="13"/>
  <c r="L20" i="13"/>
  <c r="M21" i="13" s="1"/>
  <c r="K20" i="13"/>
  <c r="G35" i="15" l="1"/>
  <c r="G36" i="15" s="1"/>
  <c r="AH21" i="13"/>
  <c r="AI21" i="13"/>
  <c r="AJ22" i="13" s="1"/>
  <c r="AE21" i="13"/>
  <c r="AF21" i="13"/>
  <c r="AG22" i="13" s="1"/>
  <c r="AB21" i="13"/>
  <c r="AC21" i="13"/>
  <c r="AD22" i="13" s="1"/>
  <c r="X20" i="13"/>
  <c r="Y20" i="13"/>
  <c r="Z21" i="13" s="1"/>
  <c r="AA22" i="13" s="1"/>
  <c r="U21" i="13"/>
  <c r="V21" i="13"/>
  <c r="W22" i="13" s="1"/>
  <c r="L21" i="13"/>
  <c r="M22" i="13" s="1"/>
  <c r="N23" i="13" s="1"/>
  <c r="O24" i="13" s="1"/>
  <c r="P25" i="13" s="1"/>
  <c r="K21" i="13"/>
  <c r="F22" i="13"/>
  <c r="G22" i="13"/>
  <c r="H23" i="13" s="1"/>
  <c r="I24" i="13" s="1"/>
  <c r="J25" i="13" s="1"/>
  <c r="Q23" i="13"/>
  <c r="R24" i="13" s="1"/>
  <c r="S25" i="13" s="1"/>
  <c r="T26" i="13" s="1"/>
  <c r="Q22" i="13"/>
  <c r="R23" i="13" s="1"/>
  <c r="S24" i="13" s="1"/>
  <c r="T25" i="13" s="1"/>
  <c r="N21" i="13"/>
  <c r="O22" i="13" s="1"/>
  <c r="P23" i="13" s="1"/>
  <c r="N22" i="13"/>
  <c r="O23" i="13" s="1"/>
  <c r="P24" i="13" s="1"/>
  <c r="AH22" i="13" l="1"/>
  <c r="AI22" i="13"/>
  <c r="AJ23" i="13" s="1"/>
  <c r="AE22" i="13"/>
  <c r="AF22" i="13"/>
  <c r="AG23" i="13" s="1"/>
  <c r="AB22" i="13"/>
  <c r="AC22" i="13"/>
  <c r="AD23" i="13" s="1"/>
  <c r="X21" i="13"/>
  <c r="Y21" i="13"/>
  <c r="Z22" i="13" s="1"/>
  <c r="AA23" i="13" s="1"/>
  <c r="U22" i="13"/>
  <c r="V22" i="13"/>
  <c r="W23" i="13" s="1"/>
  <c r="F23" i="13"/>
  <c r="G23" i="13"/>
  <c r="H24" i="13" s="1"/>
  <c r="I25" i="13" s="1"/>
  <c r="J26" i="13" s="1"/>
  <c r="L22" i="13"/>
  <c r="M23" i="13" s="1"/>
  <c r="N24" i="13" s="1"/>
  <c r="O25" i="13" s="1"/>
  <c r="P26" i="13" s="1"/>
  <c r="K22" i="13"/>
  <c r="Q24" i="13"/>
  <c r="R25" i="13" s="1"/>
  <c r="S26" i="13" s="1"/>
  <c r="T27" i="13" s="1"/>
  <c r="AH23" i="13" l="1"/>
  <c r="AI23" i="13"/>
  <c r="AJ24" i="13" s="1"/>
  <c r="AE23" i="13"/>
  <c r="AF23" i="13"/>
  <c r="AG24" i="13" s="1"/>
  <c r="AB23" i="13"/>
  <c r="AC23" i="13"/>
  <c r="AD24" i="13" s="1"/>
  <c r="X22" i="13"/>
  <c r="Y22" i="13"/>
  <c r="Z23" i="13" s="1"/>
  <c r="AA24" i="13" s="1"/>
  <c r="U23" i="13"/>
  <c r="V23" i="13"/>
  <c r="W24" i="13" s="1"/>
  <c r="F24" i="13"/>
  <c r="G24" i="13"/>
  <c r="H25" i="13" s="1"/>
  <c r="I26" i="13" s="1"/>
  <c r="J27" i="13" s="1"/>
  <c r="Q25" i="13"/>
  <c r="L23" i="13"/>
  <c r="M24" i="13" s="1"/>
  <c r="N25" i="13" s="1"/>
  <c r="O26" i="13" s="1"/>
  <c r="P27" i="13" s="1"/>
  <c r="K23" i="13"/>
  <c r="A1" i="5"/>
  <c r="AH24" i="13" l="1"/>
  <c r="AI24" i="13"/>
  <c r="AJ25" i="13" s="1"/>
  <c r="AE24" i="13"/>
  <c r="AF24" i="13"/>
  <c r="AG25" i="13" s="1"/>
  <c r="AB24" i="13"/>
  <c r="AC24" i="13"/>
  <c r="AD25" i="13" s="1"/>
  <c r="X23" i="13"/>
  <c r="Y23" i="13"/>
  <c r="Z24" i="13" s="1"/>
  <c r="AA25" i="13" s="1"/>
  <c r="V24" i="13"/>
  <c r="W25" i="13" s="1"/>
  <c r="U24" i="13"/>
  <c r="R26" i="13"/>
  <c r="S27" i="13" s="1"/>
  <c r="T28" i="13" s="1"/>
  <c r="Q26" i="13"/>
  <c r="G25" i="13"/>
  <c r="H26" i="13" s="1"/>
  <c r="I27" i="13" s="1"/>
  <c r="J28" i="13" s="1"/>
  <c r="F25" i="13"/>
  <c r="L24" i="13"/>
  <c r="M25" i="13" s="1"/>
  <c r="N26" i="13" s="1"/>
  <c r="O27" i="13" s="1"/>
  <c r="P28" i="13" s="1"/>
  <c r="K24" i="13"/>
  <c r="I37" i="4"/>
  <c r="AH25" i="13" l="1"/>
  <c r="AI25" i="13"/>
  <c r="AJ26" i="13" s="1"/>
  <c r="AE25" i="13"/>
  <c r="AF25" i="13"/>
  <c r="AG26" i="13" s="1"/>
  <c r="AB25" i="13"/>
  <c r="AC25" i="13"/>
  <c r="AD26" i="13" s="1"/>
  <c r="X24" i="13"/>
  <c r="Y24" i="13"/>
  <c r="Z25" i="13" s="1"/>
  <c r="AA26" i="13" s="1"/>
  <c r="U25" i="13"/>
  <c r="V25" i="13"/>
  <c r="W26" i="13" s="1"/>
  <c r="L25" i="13"/>
  <c r="M26" i="13" s="1"/>
  <c r="N27" i="13" s="1"/>
  <c r="O28" i="13" s="1"/>
  <c r="P29" i="13" s="1"/>
  <c r="K25" i="13"/>
  <c r="F26" i="13"/>
  <c r="G26" i="13"/>
  <c r="H27" i="13" s="1"/>
  <c r="I28" i="13" s="1"/>
  <c r="J29" i="13" s="1"/>
  <c r="R27" i="13"/>
  <c r="S28" i="13" s="1"/>
  <c r="T29" i="13" s="1"/>
  <c r="Q27" i="13"/>
  <c r="A1" i="2"/>
  <c r="E17" i="5"/>
  <c r="I17" i="5"/>
  <c r="I4" i="15" s="1"/>
  <c r="B6" i="5"/>
  <c r="A1" i="4"/>
  <c r="K74" i="4"/>
  <c r="K72" i="4"/>
  <c r="K70" i="4"/>
  <c r="I70" i="4"/>
  <c r="K68" i="4"/>
  <c r="I68" i="4"/>
  <c r="K66" i="4"/>
  <c r="K64" i="4"/>
  <c r="K62" i="4"/>
  <c r="K60" i="4"/>
  <c r="K53" i="4"/>
  <c r="K51" i="4"/>
  <c r="K49" i="4"/>
  <c r="I47" i="4"/>
  <c r="K45" i="4"/>
  <c r="K43" i="4"/>
  <c r="K41" i="4"/>
  <c r="I41" i="4"/>
  <c r="I49" i="4" s="1"/>
  <c r="K37" i="4"/>
  <c r="K35" i="4"/>
  <c r="K33" i="4"/>
  <c r="K31" i="4"/>
  <c r="K29" i="4"/>
  <c r="I29" i="4"/>
  <c r="K27" i="4"/>
  <c r="I20" i="4"/>
  <c r="I18" i="4"/>
  <c r="I16" i="4"/>
  <c r="I15" i="4"/>
  <c r="I14" i="4"/>
  <c r="I13" i="4"/>
  <c r="I11" i="4"/>
  <c r="I10" i="4"/>
  <c r="B6" i="4"/>
  <c r="B23" i="4" s="1"/>
  <c r="C5" i="1"/>
  <c r="G11" i="2"/>
  <c r="B6" i="2"/>
  <c r="B15" i="2" s="1"/>
  <c r="A2" i="14" l="1"/>
  <c r="A2" i="15"/>
  <c r="I4" i="12"/>
  <c r="I4" i="13"/>
  <c r="I4" i="14"/>
  <c r="AH26" i="13"/>
  <c r="AI26" i="13"/>
  <c r="AJ27" i="13" s="1"/>
  <c r="AE26" i="13"/>
  <c r="AF26" i="13"/>
  <c r="AG27" i="13" s="1"/>
  <c r="AB26" i="13"/>
  <c r="AC26" i="13"/>
  <c r="AD27" i="13" s="1"/>
  <c r="X25" i="13"/>
  <c r="Y25" i="13"/>
  <c r="Z26" i="13" s="1"/>
  <c r="AA27" i="13" s="1"/>
  <c r="U26" i="13"/>
  <c r="V26" i="13"/>
  <c r="W27" i="13" s="1"/>
  <c r="R28" i="13"/>
  <c r="S29" i="13" s="1"/>
  <c r="T30" i="13" s="1"/>
  <c r="Q28" i="13"/>
  <c r="F27" i="13"/>
  <c r="G27" i="13"/>
  <c r="H28" i="13" s="1"/>
  <c r="I29" i="13" s="1"/>
  <c r="J30" i="13" s="1"/>
  <c r="L26" i="13"/>
  <c r="M27" i="13" s="1"/>
  <c r="N28" i="13" s="1"/>
  <c r="O29" i="13" s="1"/>
  <c r="P30" i="13" s="1"/>
  <c r="K26" i="13"/>
  <c r="A2" i="12"/>
  <c r="A2" i="13"/>
  <c r="F4" i="5"/>
  <c r="I4" i="2"/>
  <c r="G4" i="3"/>
  <c r="I4" i="4"/>
  <c r="A2" i="2"/>
  <c r="A2" i="5"/>
  <c r="B56" i="4"/>
  <c r="A2" i="4"/>
  <c r="A2" i="3"/>
  <c r="C6" i="1"/>
  <c r="AH27" i="13" l="1"/>
  <c r="AI27" i="13"/>
  <c r="AJ28" i="13" s="1"/>
  <c r="AE27" i="13"/>
  <c r="AF27" i="13"/>
  <c r="AG28" i="13" s="1"/>
  <c r="AB27" i="13"/>
  <c r="AC27" i="13"/>
  <c r="AD28" i="13" s="1"/>
  <c r="X26" i="13"/>
  <c r="Y26" i="13"/>
  <c r="Z27" i="13" s="1"/>
  <c r="AA28" i="13" s="1"/>
  <c r="U27" i="13"/>
  <c r="V27" i="13"/>
  <c r="W28" i="13" s="1"/>
  <c r="L27" i="13"/>
  <c r="M28" i="13" s="1"/>
  <c r="N29" i="13" s="1"/>
  <c r="O30" i="13" s="1"/>
  <c r="P31" i="13" s="1"/>
  <c r="K27" i="13"/>
  <c r="F28" i="13"/>
  <c r="G28" i="13"/>
  <c r="H29" i="13" s="1"/>
  <c r="I30" i="13" s="1"/>
  <c r="J31" i="13" s="1"/>
  <c r="R29" i="13"/>
  <c r="S30" i="13" s="1"/>
  <c r="T31" i="13" s="1"/>
  <c r="Q29" i="13"/>
  <c r="AH28" i="13" l="1"/>
  <c r="AI28" i="13"/>
  <c r="AJ29" i="13" s="1"/>
  <c r="AE28" i="13"/>
  <c r="AF28" i="13"/>
  <c r="AG29" i="13" s="1"/>
  <c r="AB28" i="13"/>
  <c r="AC28" i="13"/>
  <c r="AD29" i="13" s="1"/>
  <c r="X27" i="13"/>
  <c r="Y27" i="13"/>
  <c r="Z28" i="13" s="1"/>
  <c r="AA29" i="13" s="1"/>
  <c r="V28" i="13"/>
  <c r="W29" i="13" s="1"/>
  <c r="U28" i="13"/>
  <c r="G29" i="13"/>
  <c r="H30" i="13" s="1"/>
  <c r="I31" i="13" s="1"/>
  <c r="J32" i="13" s="1"/>
  <c r="F29" i="13"/>
  <c r="R30" i="13"/>
  <c r="S31" i="13" s="1"/>
  <c r="T32" i="13" s="1"/>
  <c r="Q30" i="13"/>
  <c r="L28" i="13"/>
  <c r="M29" i="13" s="1"/>
  <c r="N30" i="13" s="1"/>
  <c r="O31" i="13" s="1"/>
  <c r="P32" i="13" s="1"/>
  <c r="K28" i="13"/>
  <c r="AH29" i="13" l="1"/>
  <c r="AI29" i="13"/>
  <c r="AJ30" i="13" s="1"/>
  <c r="AE29" i="13"/>
  <c r="AF29" i="13"/>
  <c r="AG30" i="13" s="1"/>
  <c r="AB29" i="13"/>
  <c r="AC29" i="13"/>
  <c r="AD30" i="13" s="1"/>
  <c r="X28" i="13"/>
  <c r="Y28" i="13"/>
  <c r="Z29" i="13" s="1"/>
  <c r="AA30" i="13" s="1"/>
  <c r="U29" i="13"/>
  <c r="V29" i="13"/>
  <c r="W30" i="13" s="1"/>
  <c r="R31" i="13"/>
  <c r="S32" i="13" s="1"/>
  <c r="T33" i="13" s="1"/>
  <c r="Q31" i="13"/>
  <c r="F30" i="13"/>
  <c r="G30" i="13"/>
  <c r="H31" i="13" s="1"/>
  <c r="I32" i="13" s="1"/>
  <c r="J33" i="13" s="1"/>
  <c r="L29" i="13"/>
  <c r="M30" i="13" s="1"/>
  <c r="N31" i="13" s="1"/>
  <c r="O32" i="13" s="1"/>
  <c r="P33" i="13" s="1"/>
  <c r="K29" i="13"/>
  <c r="AH30" i="13" l="1"/>
  <c r="AI30" i="13"/>
  <c r="AJ31" i="13" s="1"/>
  <c r="AE30" i="13"/>
  <c r="AF30" i="13"/>
  <c r="AG31" i="13" s="1"/>
  <c r="AB30" i="13"/>
  <c r="AC30" i="13"/>
  <c r="AD31" i="13" s="1"/>
  <c r="X29" i="13"/>
  <c r="Y29" i="13"/>
  <c r="Z30" i="13" s="1"/>
  <c r="AA31" i="13" s="1"/>
  <c r="U30" i="13"/>
  <c r="V30" i="13"/>
  <c r="W31" i="13" s="1"/>
  <c r="L30" i="13"/>
  <c r="M31" i="13" s="1"/>
  <c r="N32" i="13" s="1"/>
  <c r="O33" i="13" s="1"/>
  <c r="P34" i="13" s="1"/>
  <c r="K30" i="13"/>
  <c r="F31" i="13"/>
  <c r="G31" i="13"/>
  <c r="H32" i="13" s="1"/>
  <c r="I33" i="13" s="1"/>
  <c r="J34" i="13" s="1"/>
  <c r="R32" i="13"/>
  <c r="S33" i="13" s="1"/>
  <c r="T34" i="13" s="1"/>
  <c r="Q32" i="13"/>
  <c r="AH31" i="13" l="1"/>
  <c r="AI31" i="13"/>
  <c r="AJ32" i="13" s="1"/>
  <c r="AE31" i="13"/>
  <c r="AF31" i="13"/>
  <c r="AG32" i="13" s="1"/>
  <c r="AB31" i="13"/>
  <c r="AC31" i="13"/>
  <c r="AD32" i="13" s="1"/>
  <c r="Y30" i="13"/>
  <c r="Z31" i="13" s="1"/>
  <c r="AA32" i="13" s="1"/>
  <c r="X30" i="13"/>
  <c r="U31" i="13"/>
  <c r="V31" i="13"/>
  <c r="W32" i="13" s="1"/>
  <c r="F32" i="13"/>
  <c r="G32" i="13"/>
  <c r="H33" i="13" s="1"/>
  <c r="I34" i="13" s="1"/>
  <c r="R33" i="13"/>
  <c r="S34" i="13" s="1"/>
  <c r="Q33" i="13"/>
  <c r="L31" i="13"/>
  <c r="M32" i="13" s="1"/>
  <c r="N33" i="13" s="1"/>
  <c r="O34" i="13" s="1"/>
  <c r="K31" i="13"/>
  <c r="AH32" i="13" l="1"/>
  <c r="AI32" i="13"/>
  <c r="AJ33" i="13" s="1"/>
  <c r="AF32" i="13"/>
  <c r="AG33" i="13" s="1"/>
  <c r="AE32" i="13"/>
  <c r="AB32" i="13"/>
  <c r="AC32" i="13"/>
  <c r="AD33" i="13" s="1"/>
  <c r="X31" i="13"/>
  <c r="Y31" i="13"/>
  <c r="Z32" i="13" s="1"/>
  <c r="AA33" i="13" s="1"/>
  <c r="U32" i="13"/>
  <c r="V32" i="13"/>
  <c r="W33" i="13" s="1"/>
  <c r="R34" i="13"/>
  <c r="Q34" i="13"/>
  <c r="L32" i="13"/>
  <c r="M33" i="13" s="1"/>
  <c r="N34" i="13" s="1"/>
  <c r="K32" i="13"/>
  <c r="G33" i="13"/>
  <c r="H34" i="13" s="1"/>
  <c r="F33" i="13"/>
  <c r="AH33" i="13" l="1"/>
  <c r="AI33" i="13"/>
  <c r="AJ34" i="13" s="1"/>
  <c r="AE33" i="13"/>
  <c r="AF33" i="13"/>
  <c r="AG34" i="13" s="1"/>
  <c r="AB33" i="13"/>
  <c r="AC33" i="13"/>
  <c r="AD34" i="13" s="1"/>
  <c r="X32" i="13"/>
  <c r="Y32" i="13"/>
  <c r="Z33" i="13" s="1"/>
  <c r="AA34" i="13" s="1"/>
  <c r="U33" i="13"/>
  <c r="V33" i="13"/>
  <c r="W34" i="13" s="1"/>
  <c r="L33" i="13"/>
  <c r="M34" i="13" s="1"/>
  <c r="K33" i="13"/>
  <c r="F34" i="13"/>
  <c r="G34" i="13"/>
  <c r="AH34" i="13" l="1"/>
  <c r="AI34" i="13"/>
  <c r="AJ35" i="13" s="1"/>
  <c r="AE34" i="13"/>
  <c r="AF34" i="13"/>
  <c r="AG35" i="13" s="1"/>
  <c r="AB34" i="13"/>
  <c r="AC34" i="13"/>
  <c r="AD35" i="13" s="1"/>
  <c r="X33" i="13"/>
  <c r="Y33" i="13"/>
  <c r="Z34" i="13" s="1"/>
  <c r="AA35" i="13" s="1"/>
  <c r="U34" i="13"/>
  <c r="V34" i="13"/>
  <c r="W35" i="13" s="1"/>
  <c r="L34" i="13"/>
  <c r="K34" i="13"/>
  <c r="AH35" i="13" l="1"/>
  <c r="AI35" i="13"/>
  <c r="AJ36" i="13" s="1"/>
  <c r="AE35" i="13"/>
  <c r="AF35" i="13"/>
  <c r="AG36" i="13" s="1"/>
  <c r="AB35" i="13"/>
  <c r="AC35" i="13"/>
  <c r="AD36" i="13" s="1"/>
  <c r="X34" i="13"/>
  <c r="Y34" i="13"/>
  <c r="Z35" i="13" s="1"/>
  <c r="AA36" i="13" s="1"/>
  <c r="U35" i="13"/>
  <c r="V35" i="13"/>
  <c r="W36" i="13" s="1"/>
  <c r="AH36" i="13" l="1"/>
  <c r="AI36" i="13"/>
  <c r="AJ37" i="13" s="1"/>
  <c r="AF36" i="13"/>
  <c r="AG37" i="13" s="1"/>
  <c r="AE36" i="13"/>
  <c r="AB36" i="13"/>
  <c r="AC36" i="13"/>
  <c r="AD37" i="13" s="1"/>
  <c r="X35" i="13"/>
  <c r="Y35" i="13"/>
  <c r="Z36" i="13" s="1"/>
  <c r="AA37" i="13" s="1"/>
  <c r="U36" i="13"/>
  <c r="V36" i="13"/>
  <c r="W37" i="13" s="1"/>
  <c r="AH37" i="13" l="1"/>
  <c r="AI37" i="13"/>
  <c r="AJ38" i="13" s="1"/>
  <c r="AE37" i="13"/>
  <c r="AF37" i="13"/>
  <c r="AG38" i="13" s="1"/>
  <c r="AB37" i="13"/>
  <c r="AC37" i="13"/>
  <c r="AD38" i="13" s="1"/>
  <c r="X36" i="13"/>
  <c r="Y36" i="13"/>
  <c r="Z37" i="13" s="1"/>
  <c r="AA38" i="13" s="1"/>
  <c r="U37" i="13"/>
  <c r="V37" i="13"/>
  <c r="W38" i="13" s="1"/>
  <c r="AI38" i="13" l="1"/>
  <c r="AJ39" i="13" s="1"/>
  <c r="AH38" i="13"/>
  <c r="AE38" i="13"/>
  <c r="AF38" i="13"/>
  <c r="AG39" i="13" s="1"/>
  <c r="AB38" i="13"/>
  <c r="AC38" i="13"/>
  <c r="AD39" i="13" s="1"/>
  <c r="X37" i="13"/>
  <c r="Y37" i="13"/>
  <c r="Z38" i="13" s="1"/>
  <c r="AA39" i="13" s="1"/>
  <c r="V38" i="13"/>
  <c r="W39" i="13" s="1"/>
  <c r="U38" i="13"/>
  <c r="AH39" i="13" l="1"/>
  <c r="AI39" i="13"/>
  <c r="AJ40" i="13" s="1"/>
  <c r="AE39" i="13"/>
  <c r="AF39" i="13"/>
  <c r="AB39" i="13"/>
  <c r="AC39" i="13"/>
  <c r="X38" i="13"/>
  <c r="Y38" i="13"/>
  <c r="Z39" i="13" s="1"/>
  <c r="U39" i="13"/>
  <c r="V39" i="13"/>
  <c r="AH40" i="13" l="1"/>
  <c r="AI40" i="13"/>
  <c r="AJ41" i="13" s="1"/>
  <c r="X39" i="13"/>
  <c r="Y39" i="13"/>
  <c r="AH41" i="13" l="1"/>
  <c r="AI41" i="13"/>
  <c r="AJ42" i="13" s="1"/>
  <c r="AH42" i="13" l="1"/>
  <c r="AI42" i="1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<sst xmlns="http://schemas.openxmlformats.org/spreadsheetml/2006/main" count="151" uniqueCount="106">
  <si>
    <t>Model Parameters</t>
  </si>
  <si>
    <t>Navigator</t>
  </si>
  <si>
    <t>Error Checks:</t>
  </si>
  <si>
    <t>General</t>
  </si>
  <si>
    <t>Key Inputs</t>
  </si>
  <si>
    <t>Model Name</t>
  </si>
  <si>
    <t>Client Name</t>
  </si>
  <si>
    <t>General Range Names</t>
  </si>
  <si>
    <t>Technical Assumptions</t>
  </si>
  <si>
    <t>Days in Year</t>
  </si>
  <si>
    <t>Months in Month</t>
  </si>
  <si>
    <t>Months in Quarter</t>
  </si>
  <si>
    <t>Months in Half Yr</t>
  </si>
  <si>
    <t>Months in Year</t>
  </si>
  <si>
    <t>Quarters in Year</t>
  </si>
  <si>
    <t>Rounding Accuracy</t>
  </si>
  <si>
    <t>Very Large Number</t>
  </si>
  <si>
    <t>Very Small Number</t>
  </si>
  <si>
    <t>Thousand</t>
  </si>
  <si>
    <t>Primary Developer:  Liam Bastick</t>
  </si>
  <si>
    <t>General Cover Notes:</t>
  </si>
  <si>
    <t>Any queries, please e-mail:</t>
  </si>
  <si>
    <t>liam.bastick@sumproduct.com</t>
  </si>
  <si>
    <t>Website:</t>
  </si>
  <si>
    <t>www.sumproduct.com</t>
  </si>
  <si>
    <t>Table of Contents</t>
  </si>
  <si>
    <t>Cover</t>
  </si>
  <si>
    <t>Style Guide</t>
  </si>
  <si>
    <t>Formatting of Headers / Dividers</t>
  </si>
  <si>
    <t>Description</t>
  </si>
  <si>
    <t>Display</t>
  </si>
  <si>
    <t>Style Name</t>
  </si>
  <si>
    <t>Sheet Title</t>
  </si>
  <si>
    <t>Header 1</t>
  </si>
  <si>
    <t>Header 2</t>
  </si>
  <si>
    <t>Header 3</t>
  </si>
  <si>
    <t>Header 4</t>
  </si>
  <si>
    <t>Notes</t>
  </si>
  <si>
    <t>Table Heading</t>
  </si>
  <si>
    <t>Individual Cell Styles</t>
  </si>
  <si>
    <t>Assumption</t>
  </si>
  <si>
    <t>Constraint</t>
  </si>
  <si>
    <t>Empty</t>
  </si>
  <si>
    <t>Error Check</t>
  </si>
  <si>
    <t>Hyperlink</t>
  </si>
  <si>
    <t>Internal Reference</t>
  </si>
  <si>
    <t>Line Calculation</t>
  </si>
  <si>
    <t>Line Calc</t>
  </si>
  <si>
    <t>Line Total</t>
  </si>
  <si>
    <t>Parameter</t>
  </si>
  <si>
    <t>Range Name Description</t>
  </si>
  <si>
    <t>Not_Named</t>
  </si>
  <si>
    <t>Row Reference</t>
  </si>
  <si>
    <t>Row Ref</t>
  </si>
  <si>
    <t>Row Summary</t>
  </si>
  <si>
    <t>Units</t>
  </si>
  <si>
    <t>WIP</t>
  </si>
  <si>
    <t>Numerical Styles</t>
  </si>
  <si>
    <t>Comma</t>
  </si>
  <si>
    <t>Comma [0]</t>
  </si>
  <si>
    <t>Currency</t>
  </si>
  <si>
    <t>Currency [0]</t>
  </si>
  <si>
    <t>Date</t>
  </si>
  <si>
    <t>Date Heading</t>
  </si>
  <si>
    <t>Numbers 0</t>
  </si>
  <si>
    <t>Percent</t>
  </si>
  <si>
    <t>Error Checks</t>
  </si>
  <si>
    <t>Summary of Errors</t>
  </si>
  <si>
    <t>Assumptions</t>
  </si>
  <si>
    <t>A$</t>
  </si>
  <si>
    <t>SumProduct Pty Limited</t>
  </si>
  <si>
    <r>
      <t xml:space="preserve">Examples of formulaic recursion using </t>
    </r>
    <r>
      <rPr>
        <b/>
        <sz val="10"/>
        <color theme="8" tint="-0.499984740745262"/>
        <rFont val="Calibri"/>
        <family val="2"/>
      </rPr>
      <t>LAMBDA</t>
    </r>
    <r>
      <rPr>
        <sz val="10"/>
        <color theme="8" tint="-0.499984740745262"/>
        <rFont val="Calibri"/>
        <family val="2"/>
        <scheme val="minor"/>
      </rPr>
      <t>.</t>
    </r>
  </si>
  <si>
    <t>Illustration</t>
  </si>
  <si>
    <t>Values</t>
  </si>
  <si>
    <t>Number</t>
  </si>
  <si>
    <t>Numerical List</t>
  </si>
  <si>
    <t>Algebraic Alternative</t>
  </si>
  <si>
    <t>LAMBDA Approach</t>
  </si>
  <si>
    <t>Data</t>
  </si>
  <si>
    <t>Example</t>
  </si>
  <si>
    <t>Alternative Approaches to Calculating Pascal's Triangle Element</t>
  </si>
  <si>
    <t>Row and Column Numbers</t>
  </si>
  <si>
    <t>Row Number</t>
  </si>
  <si>
    <t>Column Number</t>
  </si>
  <si>
    <t>Alternative Calculations</t>
  </si>
  <si>
    <t>Excel Functions</t>
  </si>
  <si>
    <r>
      <t xml:space="preserve">Output Value using </t>
    </r>
    <r>
      <rPr>
        <b/>
        <sz val="9"/>
        <color theme="1"/>
        <rFont val="Arial"/>
        <family val="2"/>
      </rPr>
      <t>INDEX</t>
    </r>
  </si>
  <si>
    <r>
      <t xml:space="preserve">Output Value using </t>
    </r>
    <r>
      <rPr>
        <b/>
        <sz val="9"/>
        <color theme="1"/>
        <rFont val="Arial"/>
        <family val="2"/>
      </rPr>
      <t>COMBIN</t>
    </r>
  </si>
  <si>
    <r>
      <t xml:space="preserve">Using </t>
    </r>
    <r>
      <rPr>
        <b/>
        <sz val="9"/>
        <color theme="1"/>
        <rFont val="Arial"/>
        <family val="2"/>
      </rPr>
      <t>LAMBDA</t>
    </r>
    <r>
      <rPr>
        <sz val="9"/>
        <color theme="1"/>
        <rFont val="Arial"/>
        <family val="2"/>
      </rPr>
      <t xml:space="preserve"> from Name Manager</t>
    </r>
  </si>
  <si>
    <t>Equivalent formula in Name Manager</t>
  </si>
  <si>
    <t>Equivalent formula with reference</t>
  </si>
  <si>
    <r>
      <t xml:space="preserve">Using </t>
    </r>
    <r>
      <rPr>
        <b/>
        <sz val="9"/>
        <color theme="1"/>
        <rFont val="Arial"/>
        <family val="2"/>
      </rPr>
      <t>LET</t>
    </r>
  </si>
  <si>
    <r>
      <t xml:space="preserve">Adding </t>
    </r>
    <r>
      <rPr>
        <b/>
        <sz val="9"/>
        <color theme="1"/>
        <rFont val="Arial"/>
        <family val="2"/>
      </rPr>
      <t>ME</t>
    </r>
  </si>
  <si>
    <t>Corrected and checked</t>
  </si>
  <si>
    <t>Values are equal</t>
  </si>
  <si>
    <t>Triangle answers reconcile</t>
  </si>
  <si>
    <t>Pascal answers reconcile</t>
  </si>
  <si>
    <t>Triangle Numbers</t>
  </si>
  <si>
    <t>Pascal's Triangle</t>
  </si>
  <si>
    <t>Pascal's Triangle Calculations</t>
  </si>
  <si>
    <t>Faster, using a row approach</t>
  </si>
  <si>
    <t>Faster still, using GCD</t>
  </si>
  <si>
    <t>Fibonacci Sequence</t>
  </si>
  <si>
    <t>Fibonacci answers reconcile</t>
  </si>
  <si>
    <t>Faster approach</t>
  </si>
  <si>
    <t>Amost as fast, but simpler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</si>
</sst>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2">
    <numFmt numFmtId="41" formatCode="_-* #,##0_-;\-* #,##0_-;_-* &quot;-&quot;_-;_-@_-"/>
    <numFmt numFmtId="43" formatCode="_-* #,##0.00_-;\-* #,##0.00_-;_-* &quot;-&quot;??_-;_-@_-"/>
    <numFmt numFmtId="164" formatCode="_-&quot;$&quot;* #,##0_-;\-&quot;$&quot;* #,##0_-;_-&quot;$&quot;* &quot;-&quot;_-;_-@_-"/>
    <numFmt numFmtId="165" formatCode="_-&quot;$&quot;* #,##0.00_-;\-&quot;$&quot;* #,##0.00_-;_-&quot;$&quot;* &quot;-&quot;??_-;_-@_-"/>
    <numFmt numFmtId="166" formatCode="&quot;ý&quot;;&quot;ý&quot;;&quot;þ&quot;"/>
    <numFmt numFmtId="167" formatCode="#,##0&quot;.&quot;"/>
    <numFmt numFmtId="168" formatCode="0.E+00"/>
    <numFmt numFmtId="169" formatCode=";;;"/>
    <numFmt numFmtId="170" formatCode="_(#,##0_);[Red]\(#,##0\);_(\-_);"/>
    <numFmt numFmtId="171" formatCode="_(&quot;$&quot;#,##0.0_);\(&quot;$&quot;#,##0.0\);_(&quot;-&quot;_)"/>
    <numFmt numFmtId="172" formatCode="_(#,##0.0_);\(#,##0.0\);_(&quot;-&quot;_)"/>
    <numFmt numFmtId="173" formatCode="&quot;Row &quot;###0"/>
    <numFmt numFmtId="174" formatCode="#,##0."/>
    <numFmt numFmtId="175" formatCode="_(#,##0_);\(#,##0\);_(\-_)"/>
    <numFmt numFmtId="176" formatCode="_(#,##0.00_);\(#,##0.00\);_(\-_._0_0_)"/>
    <numFmt numFmtId="177" formatCode="&quot;$&quot;* _(#,##0.00_);&quot;$&quot;* \(#,##0.00\);&quot;$&quot;* _(\-_._0_0_)"/>
    <numFmt numFmtId="178" formatCode="&quot;$&quot;* _(#,##0_);&quot;$&quot;* \(#,##0\);&quot;$&quot;* _(\-_)"/>
    <numFmt numFmtId="179" formatCode="[$-C09]dd\ mmm\ yy;@"/>
    <numFmt numFmtId="180" formatCode="mmm\ yy"/>
    <numFmt numFmtId="181" formatCode="[$-C09]d\ mmm\ yy;@"/>
    <numFmt numFmtId="182" formatCode="#,##0;;"/>
    <numFmt numFmtId="183" formatCode="#,##0;;\-"/>
  </numFmts>
  <fonts count="35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Wingdings"/>
      <charset val="2"/>
    </font>
    <font>
      <i/>
      <sz val="11"/>
      <color theme="0" tint="-0.34998626667073579"/>
      <name val="Calibri"/>
      <family val="2"/>
      <scheme val="minor"/>
    </font>
    <font>
      <b/>
      <u/>
      <sz val="8"/>
      <color indexed="56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i/>
      <sz val="11"/>
      <color theme="0" tint="-0.499984740745262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b/>
      <sz val="10"/>
      <color theme="8" tint="-0.499984740745262"/>
      <name val="Calibri"/>
      <family val="2"/>
      <scheme val="minor"/>
    </font>
    <font>
      <sz val="10"/>
      <color theme="8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6"/>
      <color theme="8" tint="-0.499984740745262"/>
      <name val="Arial"/>
      <family val="2"/>
    </font>
    <font>
      <sz val="14"/>
      <color theme="8" tint="-0.499984740745262"/>
      <name val="Arial"/>
      <family val="2"/>
    </font>
    <font>
      <b/>
      <sz val="12"/>
      <color theme="0"/>
      <name val="Arial"/>
      <family val="2"/>
    </font>
    <font>
      <b/>
      <sz val="13"/>
      <color theme="8" tint="-0.499984740745262"/>
      <name val="Arial"/>
      <family val="2"/>
    </font>
    <font>
      <b/>
      <sz val="11"/>
      <color theme="1"/>
      <name val="Arial"/>
      <family val="2"/>
    </font>
    <font>
      <b/>
      <sz val="11"/>
      <color theme="3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8"/>
      <color theme="3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8" tint="-0.499984740745262"/>
      <name val="Arial"/>
      <family val="2"/>
    </font>
    <font>
      <sz val="9"/>
      <color theme="0" tint="-0.499984740745262"/>
      <name val="Arial"/>
      <family val="2"/>
    </font>
    <font>
      <b/>
      <u/>
      <sz val="9"/>
      <color theme="1"/>
      <name val="Arial"/>
      <family val="2"/>
    </font>
    <font>
      <sz val="9"/>
      <name val="Arial"/>
      <family val="2"/>
    </font>
    <font>
      <i/>
      <sz val="9"/>
      <color theme="8" tint="-0.499984740745262"/>
      <name val="Arial"/>
      <family val="2"/>
    </font>
    <font>
      <sz val="9"/>
      <color theme="8" tint="0.39988402966399123"/>
      <name val="Arial"/>
      <family val="2"/>
    </font>
    <font>
      <sz val="9"/>
      <color rgb="FFFF0000"/>
      <name val="Arial"/>
      <family val="2"/>
    </font>
    <font>
      <i/>
      <sz val="8"/>
      <color rgb="FFFF0000"/>
      <name val="Arial"/>
      <family val="2"/>
    </font>
    <font>
      <b/>
      <sz val="10"/>
      <color theme="8" tint="-0.499984740745262"/>
      <name val="Calibri"/>
      <family val="2"/>
    </font>
    <font>
      <b/>
      <sz val="9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theme="8" tint="-0.499984740745262"/>
        <bgColor theme="8" tint="0.59996337778862885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49998474074526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Protection="0"/>
    <xf numFmtId="0" fontId="27" fillId="0" borderId="0" applyNumberFormat="0" applyFill="0" applyBorder="0">
      <alignment horizontal="left"/>
      <protection locked="0"/>
    </xf>
    <xf numFmtId="0" fontId="15" fillId="0" borderId="0" applyNumberFormat="0" applyFill="0" applyBorder="0" applyProtection="0"/>
    <xf numFmtId="0" fontId="16" fillId="3" borderId="1" applyNumberFormat="0" applyProtection="0"/>
    <xf numFmtId="0" fontId="17" fillId="0" borderId="0" applyNumberFormat="0" applyFill="0" applyAlignment="0" applyProtection="0"/>
    <xf numFmtId="0" fontId="18" fillId="0" borderId="0" applyNumberFormat="0" applyFill="0" applyAlignment="0" applyProtection="0"/>
    <xf numFmtId="0" fontId="26" fillId="0" borderId="3" applyNumberFormat="0" applyAlignment="0">
      <alignment horizontal="center"/>
    </xf>
    <xf numFmtId="0" fontId="25" fillId="4" borderId="4" applyNumberFormat="0" applyAlignment="0">
      <protection locked="0"/>
    </xf>
    <xf numFmtId="0" fontId="3" fillId="0" borderId="0" applyNumberFormat="0" applyFill="0" applyBorder="0"/>
    <xf numFmtId="181" fontId="23" fillId="0" borderId="0" applyFill="0" applyBorder="0" applyProtection="0">
      <alignment horizontal="center"/>
    </xf>
    <xf numFmtId="180" fontId="24" fillId="0" borderId="0" applyFill="0" applyBorder="0" applyProtection="0">
      <alignment horizontal="center"/>
    </xf>
    <xf numFmtId="169" fontId="1" fillId="5" borderId="4" applyAlignment="0"/>
    <xf numFmtId="166" fontId="2" fillId="2" borderId="2">
      <alignment horizontal="center"/>
      <protection locked="0"/>
    </xf>
    <xf numFmtId="0" fontId="4" fillId="0" borderId="0" applyFill="0" applyBorder="0">
      <alignment horizontal="left" vertical="center"/>
      <protection locked="0"/>
    </xf>
    <xf numFmtId="41" fontId="28" fillId="6" borderId="5" applyNumberFormat="0" applyAlignment="0"/>
    <xf numFmtId="41" fontId="1" fillId="0" borderId="6" applyNumberFormat="0" applyFont="0" applyFill="0" applyAlignment="0"/>
    <xf numFmtId="170" fontId="1" fillId="0" borderId="7" applyNumberFormat="0" applyFont="0" applyFill="0" applyAlignment="0" applyProtection="0"/>
    <xf numFmtId="0" fontId="6" fillId="0" borderId="0"/>
    <xf numFmtId="0" fontId="32" fillId="0" borderId="8" applyNumberFormat="0" applyFill="0" applyBorder="0"/>
    <xf numFmtId="170" fontId="1" fillId="0" borderId="0" applyFont="0" applyFill="0" applyBorder="0" applyAlignment="0" applyProtection="0"/>
    <xf numFmtId="0" fontId="28" fillId="7" borderId="2" applyNumberFormat="0" applyAlignment="0" applyProtection="0"/>
    <xf numFmtId="0" fontId="7" fillId="0" borderId="0" applyNumberFormat="0" applyFill="0" applyBorder="0" applyAlignment="0" applyProtection="0"/>
    <xf numFmtId="171" fontId="8" fillId="0" borderId="0" applyFill="0" applyBorder="0">
      <alignment horizontal="right" vertical="center"/>
    </xf>
    <xf numFmtId="172" fontId="8" fillId="0" borderId="0" applyFill="0" applyBorder="0">
      <alignment horizontal="right" vertical="center"/>
    </xf>
    <xf numFmtId="173" fontId="29" fillId="7" borderId="4">
      <alignment horizontal="center"/>
    </xf>
    <xf numFmtId="41" fontId="5" fillId="8" borderId="5" applyFont="0" applyAlignment="0"/>
    <xf numFmtId="0" fontId="13" fillId="11" borderId="0" applyNumberFormat="0">
      <alignment horizontal="center"/>
    </xf>
    <xf numFmtId="0" fontId="30" fillId="0" borderId="0" applyNumberFormat="0" applyFill="0" applyBorder="0" applyProtection="0"/>
    <xf numFmtId="0" fontId="31" fillId="9" borderId="9" applyNumberFormat="0" applyAlignment="0">
      <protection locked="0"/>
    </xf>
    <xf numFmtId="0" fontId="22" fillId="0" borderId="0" applyNumberFormat="0" applyFill="0" applyBorder="0" applyAlignment="0" applyProtection="0"/>
    <xf numFmtId="0" fontId="20" fillId="0" borderId="1" applyNumberFormat="0" applyFill="0" applyAlignment="0" applyProtection="0"/>
    <xf numFmtId="0" fontId="21" fillId="0" borderId="10" applyNumberFormat="0" applyFill="0" applyAlignment="0" applyProtection="0"/>
    <xf numFmtId="0" fontId="19" fillId="0" borderId="11" applyNumberFormat="0" applyFill="0" applyAlignment="0" applyProtection="0"/>
    <xf numFmtId="0" fontId="18" fillId="0" borderId="12" applyNumberFormat="0" applyFill="0" applyAlignment="0" applyProtection="0"/>
    <xf numFmtId="174" fontId="16" fillId="3" borderId="1"/>
  </cellStyleXfs>
  <cellXfs count="67">
    <xf numFmtId="0" fontId="0" fillId="0" borderId="0" xfId="0"/>
    <xf numFmtId="166" fontId="2" fillId="2" borderId="2" xfId="0" applyNumberFormat="1" applyFont="1" applyFill="1" applyBorder="1" applyAlignment="1" applyProtection="1">
      <alignment horizontal="center"/>
      <protection locked="0"/>
    </xf>
    <xf numFmtId="0" fontId="16" fillId="3" borderId="1" xfId="10"/>
    <xf numFmtId="0" fontId="17" fillId="0" borderId="0" xfId="11"/>
    <xf numFmtId="0" fontId="18" fillId="0" borderId="0" xfId="12"/>
    <xf numFmtId="0" fontId="26" fillId="0" borderId="3" xfId="13">
      <alignment horizontal="center"/>
    </xf>
    <xf numFmtId="168" fontId="26" fillId="0" borderId="3" xfId="13" applyNumberFormat="1">
      <alignment horizontal="center"/>
    </xf>
    <xf numFmtId="0" fontId="9" fillId="0" borderId="0" xfId="0" applyFont="1"/>
    <xf numFmtId="0" fontId="10" fillId="0" borderId="0" xfId="12" applyFont="1" applyAlignment="1">
      <alignment horizontal="left" vertical="center"/>
    </xf>
    <xf numFmtId="0" fontId="11" fillId="0" borderId="0" xfId="0" applyFont="1"/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27" fillId="0" borderId="0" xfId="8" applyAlignment="1">
      <alignment horizontal="right"/>
      <protection locked="0"/>
    </xf>
    <xf numFmtId="0" fontId="13" fillId="11" borderId="0" xfId="33">
      <alignment horizontal="center"/>
    </xf>
    <xf numFmtId="0" fontId="14" fillId="0" borderId="0" xfId="7"/>
    <xf numFmtId="0" fontId="12" fillId="0" borderId="0" xfId="0" applyFont="1" applyAlignment="1">
      <alignment horizontal="left"/>
    </xf>
    <xf numFmtId="0" fontId="15" fillId="0" borderId="0" xfId="9"/>
    <xf numFmtId="0" fontId="0" fillId="0" borderId="0" xfId="0" applyAlignment="1">
      <alignment horizontal="left"/>
    </xf>
    <xf numFmtId="0" fontId="19" fillId="0" borderId="0" xfId="6"/>
    <xf numFmtId="0" fontId="32" fillId="0" borderId="0" xfId="25" applyBorder="1"/>
    <xf numFmtId="0" fontId="25" fillId="4" borderId="4" xfId="14">
      <protection locked="0"/>
    </xf>
    <xf numFmtId="0" fontId="12" fillId="0" borderId="0" xfId="0" applyFont="1"/>
    <xf numFmtId="0" fontId="26" fillId="0" borderId="3" xfId="13" applyAlignment="1"/>
    <xf numFmtId="169" fontId="1" fillId="5" borderId="4" xfId="18"/>
    <xf numFmtId="166" fontId="2" fillId="2" borderId="2" xfId="19">
      <alignment horizontal="center"/>
      <protection locked="0"/>
    </xf>
    <xf numFmtId="0" fontId="28" fillId="6" borderId="5" xfId="21" applyNumberFormat="1"/>
    <xf numFmtId="0" fontId="0" fillId="0" borderId="6" xfId="22" applyNumberFormat="1" applyFont="1"/>
    <xf numFmtId="0" fontId="0" fillId="0" borderId="7" xfId="23" applyNumberFormat="1" applyFont="1"/>
    <xf numFmtId="0" fontId="28" fillId="7" borderId="2" xfId="27"/>
    <xf numFmtId="0" fontId="7" fillId="0" borderId="0" xfId="28"/>
    <xf numFmtId="173" fontId="29" fillId="7" borderId="4" xfId="31">
      <alignment horizontal="center"/>
    </xf>
    <xf numFmtId="41" fontId="0" fillId="8" borderId="5" xfId="32" applyFont="1"/>
    <xf numFmtId="0" fontId="30" fillId="0" borderId="0" xfId="34"/>
    <xf numFmtId="0" fontId="31" fillId="9" borderId="9" xfId="35">
      <protection locked="0"/>
    </xf>
    <xf numFmtId="170" fontId="0" fillId="0" borderId="0" xfId="26" applyFont="1"/>
    <xf numFmtId="9" fontId="0" fillId="0" borderId="0" xfId="5" applyFont="1"/>
    <xf numFmtId="166" fontId="2" fillId="10" borderId="2" xfId="0" applyNumberFormat="1" applyFont="1" applyFill="1" applyBorder="1" applyAlignment="1" applyProtection="1">
      <alignment horizontal="center"/>
      <protection locked="0"/>
    </xf>
    <xf numFmtId="180" fontId="24" fillId="0" borderId="0" xfId="17">
      <alignment horizontal="center"/>
    </xf>
    <xf numFmtId="0" fontId="3" fillId="0" borderId="0" xfId="15"/>
    <xf numFmtId="167" fontId="16" fillId="3" borderId="1" xfId="10" applyNumberFormat="1"/>
    <xf numFmtId="174" fontId="16" fillId="3" borderId="1" xfId="41"/>
    <xf numFmtId="175" fontId="0" fillId="0" borderId="0" xfId="2" applyNumberFormat="1" applyFont="1"/>
    <xf numFmtId="176" fontId="0" fillId="0" borderId="0" xfId="1" applyNumberFormat="1" applyFont="1"/>
    <xf numFmtId="177" fontId="0" fillId="0" borderId="0" xfId="3" applyNumberFormat="1" applyFont="1"/>
    <xf numFmtId="178" fontId="0" fillId="0" borderId="0" xfId="4" applyNumberFormat="1" applyFont="1"/>
    <xf numFmtId="179" fontId="23" fillId="0" borderId="0" xfId="16" applyNumberFormat="1">
      <alignment horizontal="center"/>
    </xf>
    <xf numFmtId="0" fontId="27" fillId="0" borderId="0" xfId="8">
      <alignment horizontal="left"/>
      <protection locked="0"/>
    </xf>
    <xf numFmtId="0" fontId="0" fillId="0" borderId="0" xfId="0"/>
    <xf numFmtId="0" fontId="0" fillId="0" borderId="0" xfId="0"/>
    <xf numFmtId="170" fontId="25" fillId="4" borderId="4" xfId="26" applyFont="1" applyFill="1" applyBorder="1" applyAlignment="1" applyProtection="1">
      <alignment horizontal="center"/>
      <protection locked="0"/>
    </xf>
    <xf numFmtId="0" fontId="34" fillId="7" borderId="2" xfId="27" applyFont="1"/>
    <xf numFmtId="0" fontId="27" fillId="0" borderId="0" xfId="8">
      <alignment horizontal="left"/>
      <protection locked="0"/>
    </xf>
    <xf numFmtId="0" fontId="0" fillId="0" borderId="0" xfId="0"/>
    <xf numFmtId="0" fontId="0" fillId="0" borderId="0" xfId="0"/>
    <xf numFmtId="182" fontId="0" fillId="0" borderId="0" xfId="0" applyNumberFormat="1"/>
    <xf numFmtId="0" fontId="0" fillId="0" borderId="0" xfId="0" applyAlignment="1">
      <alignment horizontal="center"/>
    </xf>
    <xf numFmtId="183" fontId="34" fillId="7" borderId="2" xfId="27" applyNumberFormat="1" applyFont="1" applyAlignment="1">
      <alignment horizontal="center"/>
    </xf>
    <xf numFmtId="0" fontId="27" fillId="0" borderId="0" xfId="8">
      <alignment horizontal="left"/>
      <protection locked="0"/>
    </xf>
    <xf numFmtId="0" fontId="0" fillId="0" borderId="0" xfId="0"/>
    <xf numFmtId="0" fontId="27" fillId="0" borderId="0" xfId="8">
      <alignment horizontal="left"/>
      <protection locked="0"/>
    </xf>
    <xf numFmtId="0" fontId="0" fillId="0" borderId="0" xfId="0"/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0" fillId="0" borderId="0" xfId="0"/>
    <xf numFmtId="0" fontId="13" fillId="11" borderId="0" xfId="33">
      <alignment horizontal="center"/>
    </xf>
    <xf numFmtId="0" fontId="26" fillId="0" borderId="3" xfId="13" applyAlignment="1">
      <alignment horizontal="left"/>
    </xf>
    <xf numFmtId="0" fontId="25" fillId="4" borderId="4" xfId="14" applyAlignment="1">
      <alignment horizontal="left"/>
      <protection locked="0"/>
    </xf>
  </cellXfs>
  <cellStyles count="42">
    <cellStyle name="Accounts Ref" xfId="15" xr:uid="{00000000-0005-0000-0000-000000000000}"/>
    <cellStyle name="Assumption" xfId="14" xr:uid="{00000000-0005-0000-0000-000001000000}"/>
    <cellStyle name="Comma" xfId="1" builtinId="3"/>
    <cellStyle name="Comma [0]" xfId="2" builtinId="6"/>
    <cellStyle name="Constraint" xfId="13" xr:uid="{00000000-0005-0000-0000-000004000000}"/>
    <cellStyle name="Currency" xfId="3" builtinId="4"/>
    <cellStyle name="Currency [0]" xfId="4" builtinId="7"/>
    <cellStyle name="Date" xfId="16" xr:uid="{00000000-0005-0000-0000-000007000000}"/>
    <cellStyle name="Date Heading" xfId="17" xr:uid="{00000000-0005-0000-0000-000008000000}"/>
    <cellStyle name="Empty" xfId="18" xr:uid="{00000000-0005-0000-0000-000009000000}"/>
    <cellStyle name="Error_Checks" xfId="19" xr:uid="{00000000-0005-0000-0000-00000A000000}"/>
    <cellStyle name="Heading 1" xfId="37" builtinId="16" customBuiltin="1"/>
    <cellStyle name="Heading 1 Number" xfId="41" xr:uid="{00000000-0005-0000-0000-00000C000000}"/>
    <cellStyle name="Heading 1 Text" xfId="10" xr:uid="{00000000-0005-0000-0000-00000D000000}"/>
    <cellStyle name="Heading 2" xfId="38" builtinId="17" customBuiltin="1"/>
    <cellStyle name="Heading 2 Text" xfId="11" xr:uid="{00000000-0005-0000-0000-00000F000000}"/>
    <cellStyle name="Heading 3" xfId="39" builtinId="18" customBuiltin="1"/>
    <cellStyle name="Heading 3 Text" xfId="12" xr:uid="{00000000-0005-0000-0000-000011000000}"/>
    <cellStyle name="Heading 4" xfId="6" builtinId="19" customBuiltin="1"/>
    <cellStyle name="Hyperlink" xfId="8" builtinId="8" customBuiltin="1"/>
    <cellStyle name="Hyperlink Text" xfId="20" xr:uid="{00000000-0005-0000-0000-000014000000}"/>
    <cellStyle name="Internal Ref" xfId="21" xr:uid="{00000000-0005-0000-0000-000015000000}"/>
    <cellStyle name="Line Calc" xfId="22" xr:uid="{00000000-0005-0000-0000-000016000000}"/>
    <cellStyle name="Line Total" xfId="23" xr:uid="{00000000-0005-0000-0000-000017000000}"/>
    <cellStyle name="Model Name" xfId="9" xr:uid="{00000000-0005-0000-0000-000018000000}"/>
    <cellStyle name="Normal" xfId="0" builtinId="0" customBuiltin="1"/>
    <cellStyle name="Normal 2" xfId="24" xr:uid="{00000000-0005-0000-0000-00001A000000}"/>
    <cellStyle name="Notes" xfId="25" xr:uid="{00000000-0005-0000-0000-00001B000000}"/>
    <cellStyle name="Numbers 0" xfId="26" xr:uid="{00000000-0005-0000-0000-00001C000000}"/>
    <cellStyle name="Parameter" xfId="27" xr:uid="{00000000-0005-0000-0000-00001D000000}"/>
    <cellStyle name="Percent" xfId="5" builtinId="5"/>
    <cellStyle name="Range Name Description" xfId="28" xr:uid="{00000000-0005-0000-0000-00001F000000}"/>
    <cellStyle name="Right Currency" xfId="29" xr:uid="{00000000-0005-0000-0000-000020000000}"/>
    <cellStyle name="Right Number" xfId="30" xr:uid="{00000000-0005-0000-0000-000021000000}"/>
    <cellStyle name="Row Ref" xfId="31" xr:uid="{00000000-0005-0000-0000-000022000000}"/>
    <cellStyle name="Row_Summary" xfId="32" xr:uid="{00000000-0005-0000-0000-000023000000}"/>
    <cellStyle name="Sheet Title" xfId="7" xr:uid="{00000000-0005-0000-0000-000024000000}"/>
    <cellStyle name="Table_Heading" xfId="33" xr:uid="{00000000-0005-0000-0000-000025000000}"/>
    <cellStyle name="Title" xfId="36" builtinId="15" customBuiltin="1"/>
    <cellStyle name="Total" xfId="40" builtinId="25" customBuiltin="1"/>
    <cellStyle name="Units" xfId="34" xr:uid="{00000000-0005-0000-0000-000028000000}"/>
    <cellStyle name="WIP" xfId="35" xr:uid="{00000000-0005-0000-0000-000029000000}"/>
  </cellStyles>
  <dxfs count="19"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FF00"/>
      </font>
      <fill>
        <patternFill>
          <bgColor rgb="FFFF0000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theme="1" tint="0.499984740745262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 Style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6</xdr:row>
      <xdr:rowOff>168378</xdr:rowOff>
    </xdr:from>
    <xdr:to>
      <xdr:col>6</xdr:col>
      <xdr:colOff>334433</xdr:colOff>
      <xdr:row>11</xdr:row>
      <xdr:rowOff>117475</xdr:rowOff>
    </xdr:to>
    <xdr:pic>
      <xdr:nvPicPr>
        <xdr:cNvPr id="2" name="Picture 1" descr="SP Logo 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667" y="1533628"/>
          <a:ext cx="2048933" cy="78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13</v>
    <v>7</v>
  </rv>
  <rv s="1">
    <v>2</v>
    <v>2</v>
    <v>19</v>
  </rv>
  <rv s="2">
    <v>2</v>
    <v>3</v>
    <v>19</v>
  </rv>
</rvData>
</file>

<file path=xl/richData/rdrichvaluestructure.xml><?xml version="1.0" encoding="utf-8"?>
<rvStructures xmlns="http://schemas.microsoft.com/office/spreadsheetml/2017/richdata" count="3">
  <s t="_error">
    <k n="errorType" t="i"/>
    <k n="subType" t="i"/>
  </s>
  <s t="_error">
    <k n="argument" t="s"/>
    <k n="errorType" t="i"/>
    <k n="subType" t="i"/>
  </s>
  <s t="_error">
    <k n="errorType" t="i"/>
    <k n="argument" t="s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umproduct.com/" TargetMode="External"/><Relationship Id="rId1" Type="http://schemas.openxmlformats.org/officeDocument/2006/relationships/hyperlink" Target="mailto:liam.bastick@sumproduct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22"/>
  <sheetViews>
    <sheetView showGridLines="0" tabSelected="1" zoomScaleNormal="100" workbookViewId="0"/>
  </sheetViews>
  <sheetFormatPr defaultRowHeight="12" x14ac:dyDescent="0.2"/>
  <cols>
    <col min="3" max="4" width="3.7109375" customWidth="1"/>
  </cols>
  <sheetData>
    <row r="1" spans="1:19" x14ac:dyDescent="0.2">
      <c r="A1" s="11"/>
    </row>
    <row r="3" spans="1:19" x14ac:dyDescent="0.2">
      <c r="A3" s="59" t="s">
        <v>1</v>
      </c>
    </row>
    <row r="5" spans="1:19" ht="20.25" x14ac:dyDescent="0.3">
      <c r="C5" s="14" t="str">
        <f>Client_Name</f>
        <v>SumProduct Pty Limited</v>
      </c>
      <c r="D5" s="7"/>
      <c r="E5" s="7"/>
      <c r="F5" s="7"/>
      <c r="G5" s="7"/>
      <c r="H5" s="7"/>
      <c r="I5" s="7"/>
      <c r="J5" s="7"/>
    </row>
    <row r="6" spans="1:19" ht="18" x14ac:dyDescent="0.25">
      <c r="C6" s="16" t="str">
        <f ca="1">Model_Name</f>
        <v>SP LAMBDA Recursion Examples.xlsm</v>
      </c>
      <c r="D6" s="7"/>
      <c r="E6" s="7"/>
      <c r="F6" s="7"/>
      <c r="G6" s="7"/>
      <c r="H6" s="7"/>
      <c r="I6" s="7"/>
      <c r="J6" s="7"/>
    </row>
    <row r="7" spans="1:19" ht="12.75" x14ac:dyDescent="0.2">
      <c r="C7" s="7"/>
      <c r="D7" s="7"/>
      <c r="E7" s="7"/>
      <c r="F7" s="7"/>
      <c r="G7" s="7"/>
      <c r="H7" s="7"/>
      <c r="I7" s="7"/>
      <c r="J7" s="7"/>
    </row>
    <row r="8" spans="1:19" ht="12.75" x14ac:dyDescent="0.2">
      <c r="C8" s="7"/>
      <c r="D8" s="7"/>
      <c r="E8" s="7"/>
      <c r="F8" s="7"/>
      <c r="G8" s="7"/>
      <c r="H8" s="7"/>
      <c r="I8" s="7"/>
      <c r="J8" s="7"/>
    </row>
    <row r="9" spans="1:19" ht="12.75" x14ac:dyDescent="0.2">
      <c r="C9" s="7"/>
      <c r="D9" s="7"/>
      <c r="E9" s="7"/>
      <c r="F9" s="7"/>
      <c r="G9" s="7"/>
      <c r="H9" s="7"/>
      <c r="I9" s="7"/>
      <c r="J9" s="7"/>
    </row>
    <row r="10" spans="1:19" ht="12.75" x14ac:dyDescent="0.2">
      <c r="C10" s="7"/>
      <c r="D10" s="7"/>
      <c r="E10" s="7"/>
      <c r="F10" s="7"/>
      <c r="G10" s="7"/>
      <c r="H10" s="7"/>
      <c r="I10" s="7"/>
      <c r="J10" s="7"/>
    </row>
    <row r="11" spans="1:19" ht="15" x14ac:dyDescent="0.25">
      <c r="C11" s="7"/>
      <c r="D11" s="7"/>
      <c r="E11" s="7"/>
      <c r="F11" s="7"/>
      <c r="G11" s="7"/>
      <c r="H11" s="7"/>
      <c r="I11" s="7"/>
      <c r="J11" s="7"/>
      <c r="S11" s="38"/>
    </row>
    <row r="12" spans="1:19" ht="12.75" x14ac:dyDescent="0.2">
      <c r="C12" s="7"/>
      <c r="D12" s="7"/>
      <c r="E12" s="7"/>
      <c r="F12" s="7"/>
      <c r="G12" s="7"/>
      <c r="H12" s="7"/>
      <c r="I12" s="7"/>
      <c r="J12" s="7"/>
    </row>
    <row r="13" spans="1:19" ht="12.75" x14ac:dyDescent="0.2">
      <c r="C13" s="7"/>
      <c r="D13" s="7"/>
      <c r="E13" s="7"/>
      <c r="F13" s="7"/>
      <c r="G13" s="7"/>
      <c r="H13" s="7"/>
      <c r="I13" s="7"/>
      <c r="J13" s="7"/>
    </row>
    <row r="14" spans="1:19" ht="12.75" x14ac:dyDescent="0.2">
      <c r="C14" s="8" t="s">
        <v>19</v>
      </c>
      <c r="D14" s="9"/>
      <c r="E14" s="7"/>
      <c r="F14" s="7"/>
      <c r="G14" s="7"/>
      <c r="H14" s="7"/>
      <c r="I14" s="7"/>
      <c r="J14" s="7"/>
    </row>
    <row r="15" spans="1:19" ht="12.75" x14ac:dyDescent="0.2">
      <c r="C15" s="9"/>
      <c r="D15" s="9"/>
      <c r="E15" s="7"/>
      <c r="F15" s="7"/>
      <c r="G15" s="7"/>
      <c r="H15" s="7"/>
      <c r="I15" s="7"/>
      <c r="J15" s="7"/>
    </row>
    <row r="16" spans="1:19" ht="12.75" x14ac:dyDescent="0.2">
      <c r="C16" s="8" t="s">
        <v>20</v>
      </c>
      <c r="D16" s="9"/>
      <c r="E16" s="7"/>
      <c r="F16" s="7"/>
      <c r="G16" s="7"/>
      <c r="H16" s="7"/>
      <c r="I16" s="7"/>
      <c r="J16" s="7"/>
    </row>
    <row r="17" spans="3:10" ht="12.75" x14ac:dyDescent="0.2">
      <c r="C17" s="61" t="s">
        <v>71</v>
      </c>
      <c r="D17" s="61"/>
      <c r="E17" s="61"/>
      <c r="F17" s="61"/>
      <c r="G17" s="61"/>
      <c r="H17" s="61"/>
      <c r="I17" s="61"/>
      <c r="J17" s="61"/>
    </row>
    <row r="18" spans="3:10" ht="12.75" x14ac:dyDescent="0.2">
      <c r="C18" s="61"/>
      <c r="D18" s="61"/>
      <c r="E18" s="61"/>
      <c r="F18" s="61"/>
      <c r="G18" s="61"/>
      <c r="H18" s="61"/>
      <c r="I18" s="61"/>
      <c r="J18" s="61"/>
    </row>
    <row r="19" spans="3:10" ht="12.75" x14ac:dyDescent="0.2">
      <c r="C19" s="10"/>
      <c r="D19" s="9"/>
      <c r="E19" s="7"/>
      <c r="F19" s="7"/>
      <c r="G19" s="7"/>
      <c r="H19" s="7"/>
      <c r="I19" s="7"/>
      <c r="J19" s="7"/>
    </row>
    <row r="20" spans="3:10" ht="12.75" x14ac:dyDescent="0.2">
      <c r="C20" s="10"/>
      <c r="D20" s="9"/>
      <c r="E20" s="7"/>
      <c r="F20" s="7"/>
      <c r="G20" s="7"/>
      <c r="H20" s="7"/>
      <c r="I20" s="7"/>
      <c r="J20" s="7"/>
    </row>
    <row r="21" spans="3:10" ht="12.75" x14ac:dyDescent="0.2">
      <c r="C21" s="10" t="s">
        <v>21</v>
      </c>
      <c r="D21" s="9"/>
      <c r="E21" s="7"/>
      <c r="F21" s="7"/>
      <c r="G21" s="62" t="s">
        <v>22</v>
      </c>
      <c r="H21" s="62"/>
      <c r="I21" s="62"/>
      <c r="J21" s="7"/>
    </row>
    <row r="22" spans="3:10" ht="12.75" x14ac:dyDescent="0.2">
      <c r="C22" s="10" t="s">
        <v>23</v>
      </c>
      <c r="D22" s="9"/>
      <c r="E22" s="7"/>
      <c r="F22" s="7"/>
      <c r="G22" s="62" t="s">
        <v>24</v>
      </c>
      <c r="H22" s="62"/>
      <c r="I22" s="62"/>
      <c r="J22" s="7"/>
    </row>
  </sheetData>
  <mergeCells count="4">
    <mergeCell ref="C17:J17"/>
    <mergeCell ref="C18:J18"/>
    <mergeCell ref="G21:I21"/>
    <mergeCell ref="G22:I22"/>
  </mergeCells>
  <hyperlinks>
    <hyperlink ref="G21" r:id="rId1" xr:uid="{00000000-0004-0000-0000-000000000000}"/>
    <hyperlink ref="G22" r:id="rId2" xr:uid="{00000000-0004-0000-0000-000001000000}"/>
    <hyperlink ref="A3" location="HL_Navigator" display="Navigator" xr:uid="{00000000-0004-0000-0000-000002000000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16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RowHeight="12" x14ac:dyDescent="0.2"/>
  <cols>
    <col min="1" max="5" width="3.7109375" customWidth="1"/>
    <col min="6" max="6" width="17.7109375" customWidth="1"/>
  </cols>
  <sheetData>
    <row r="1" spans="1:12" ht="20.25" x14ac:dyDescent="0.3">
      <c r="A1" s="14" t="s">
        <v>1</v>
      </c>
      <c r="F1" s="12"/>
      <c r="G1" s="12"/>
    </row>
    <row r="2" spans="1:12" ht="18" x14ac:dyDescent="0.25">
      <c r="A2" s="16" t="str">
        <f ca="1">Model_Name</f>
        <v>SP LAMBDA Recursion Examples.xlsm</v>
      </c>
    </row>
    <row r="3" spans="1:12" x14ac:dyDescent="0.2">
      <c r="A3" s="11" t="s">
        <v>1</v>
      </c>
      <c r="B3" s="11"/>
      <c r="C3" s="11"/>
      <c r="D3" s="11"/>
      <c r="E3" s="11"/>
    </row>
    <row r="4" spans="1:12" ht="14.25" x14ac:dyDescent="0.2">
      <c r="E4" t="s">
        <v>2</v>
      </c>
      <c r="G4" s="24">
        <f ca="1">Overall_Error_Check</f>
        <v>0</v>
      </c>
    </row>
    <row r="7" spans="1:12" ht="16.5" thickBot="1" x14ac:dyDescent="0.3">
      <c r="B7" s="40">
        <v>1</v>
      </c>
      <c r="C7" s="40" t="s">
        <v>25</v>
      </c>
      <c r="D7" s="40"/>
      <c r="E7" s="40"/>
      <c r="F7" s="40"/>
      <c r="G7" s="40"/>
      <c r="H7" s="40"/>
      <c r="I7" s="40"/>
      <c r="J7" s="40"/>
      <c r="K7" s="40"/>
      <c r="L7" s="40"/>
    </row>
    <row r="8" spans="1:12" ht="12.75" thickTop="1" x14ac:dyDescent="0.2"/>
    <row r="9" spans="1:12" x14ac:dyDescent="0.2">
      <c r="F9" s="59" t="s">
        <v>26</v>
      </c>
    </row>
    <row r="10" spans="1:12" x14ac:dyDescent="0.2">
      <c r="F10" s="59" t="s">
        <v>27</v>
      </c>
    </row>
    <row r="11" spans="1:12" x14ac:dyDescent="0.2">
      <c r="F11" s="59" t="s">
        <v>0</v>
      </c>
    </row>
    <row r="12" spans="1:12" x14ac:dyDescent="0.2">
      <c r="F12" s="59" t="s">
        <v>97</v>
      </c>
    </row>
    <row r="13" spans="1:12" x14ac:dyDescent="0.2">
      <c r="F13" s="59" t="s">
        <v>98</v>
      </c>
    </row>
    <row r="14" spans="1:12" x14ac:dyDescent="0.2">
      <c r="F14" s="59" t="s">
        <v>99</v>
      </c>
    </row>
    <row r="15" spans="1:12" x14ac:dyDescent="0.2">
      <c r="F15" s="59" t="s">
        <v>102</v>
      </c>
    </row>
    <row r="16" spans="1:12" x14ac:dyDescent="0.2">
      <c r="F16" s="59" t="s">
        <v>66</v>
      </c>
    </row>
  </sheetData>
  <conditionalFormatting sqref="G4">
    <cfRule type="cellIs" dxfId="15" priority="1" operator="equal">
      <formula>1</formula>
    </cfRule>
  </conditionalFormatting>
  <hyperlinks>
    <hyperlink ref="A3:E3" location="HL_Navigator" tooltip="Go to Navigator (Table of Contents)" display="Navigator" xr:uid="{00000000-0004-0000-0100-000000000000}"/>
    <hyperlink ref="F9" location="HL_1" display="Cover" xr:uid="{17F83B46-C72F-4463-BDD1-03F47A63A5D9}"/>
    <hyperlink ref="F10" location="HL_3" display="Style Guide" xr:uid="{637561D3-BA40-463E-A816-05DC0114F8C9}"/>
    <hyperlink ref="F11" location="HL_4" display="Model Parameters" xr:uid="{A3EA430D-7906-4DAA-B474-0EE7C0AD4031}"/>
    <hyperlink ref="F12" location="HL_5" display="Triangle Numbers" xr:uid="{83030162-1FEC-4197-A6C7-E1A5D645CA00}"/>
    <hyperlink ref="F13" location="HL_6" display="Pascal's Triangle" xr:uid="{7E1CA1EB-B297-47EC-9D3E-342A2663A56A}"/>
    <hyperlink ref="F14" location="HL_7" display="Pascal's Triangle Calculations" xr:uid="{1F81F791-29B3-4FB1-BC6A-636FB5402C05}"/>
    <hyperlink ref="F15" location="HL_8" display="Fibonacci Sequence" xr:uid="{44EBA05A-CD74-4732-A1A0-90D9916E6993}"/>
    <hyperlink ref="F16" location="HL_9" display="Error Checks" xr:uid="{A082817B-B19C-4D0B-9A77-75207845354E}"/>
  </hyperlink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/>
  </sheetPr>
  <dimension ref="A1:O81"/>
  <sheetViews>
    <sheetView showGridLines="0" zoomScaleNormal="10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7" width="9.140625" customWidth="1"/>
    <col min="8" max="8" width="1.7109375" customWidth="1"/>
    <col min="9" max="9" width="17.28515625" bestFit="1" customWidth="1"/>
    <col min="10" max="10" width="1.7109375" customWidth="1"/>
    <col min="11" max="11" width="23.42578125" customWidth="1"/>
    <col min="12" max="13" width="9.140625" customWidth="1"/>
    <col min="14" max="14" width="1.7109375" customWidth="1"/>
    <col min="15" max="15" width="0" hidden="1" customWidth="1"/>
    <col min="16" max="16384" width="9.140625" hidden="1"/>
  </cols>
  <sheetData>
    <row r="1" spans="1:13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Style Guide</v>
      </c>
      <c r="K1" s="11"/>
    </row>
    <row r="2" spans="1:13" ht="18" x14ac:dyDescent="0.25">
      <c r="A2" s="16" t="str">
        <f ca="1">Model_Name</f>
        <v>SP LAMBDA Recursion Examples.xlsm</v>
      </c>
    </row>
    <row r="3" spans="1:13" x14ac:dyDescent="0.2">
      <c r="A3" s="62" t="s">
        <v>1</v>
      </c>
      <c r="B3" s="62"/>
      <c r="C3" s="62"/>
      <c r="D3" s="62"/>
      <c r="E3" s="62"/>
    </row>
    <row r="4" spans="1:13" ht="14.25" x14ac:dyDescent="0.2">
      <c r="E4" t="s">
        <v>2</v>
      </c>
      <c r="I4" s="1">
        <f ca="1">Overall_Error_Check</f>
        <v>0</v>
      </c>
    </row>
    <row r="5" spans="1:13" x14ac:dyDescent="0.2">
      <c r="A5" s="11"/>
    </row>
    <row r="6" spans="1:13" ht="16.5" thickBot="1" x14ac:dyDescent="0.3">
      <c r="B6" s="40">
        <f>MAX($B$5:$B5)+1</f>
        <v>1</v>
      </c>
      <c r="C6" s="2" t="s">
        <v>28</v>
      </c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12.75" outlineLevel="1" thickTop="1" x14ac:dyDescent="0.2"/>
    <row r="8" spans="1:13" outlineLevel="1" x14ac:dyDescent="0.2">
      <c r="C8" s="64" t="s">
        <v>29</v>
      </c>
      <c r="D8" s="64"/>
      <c r="E8" s="64"/>
      <c r="F8" s="64"/>
      <c r="G8" s="64"/>
      <c r="H8" s="13"/>
      <c r="I8" s="13" t="s">
        <v>30</v>
      </c>
      <c r="J8" s="13"/>
      <c r="K8" s="13" t="s">
        <v>31</v>
      </c>
    </row>
    <row r="9" spans="1:13" outlineLevel="1" x14ac:dyDescent="0.2">
      <c r="C9" s="63"/>
      <c r="D9" s="63"/>
      <c r="E9" s="63"/>
      <c r="F9" s="63"/>
      <c r="G9" s="63"/>
      <c r="K9" s="17"/>
    </row>
    <row r="10" spans="1:13" ht="20.25" outlineLevel="1" x14ac:dyDescent="0.3">
      <c r="C10" s="63" t="s">
        <v>32</v>
      </c>
      <c r="D10" s="63"/>
      <c r="E10" s="63"/>
      <c r="F10" s="63"/>
      <c r="G10" s="63"/>
      <c r="I10" s="14" t="str">
        <f>C10</f>
        <v>Sheet Title</v>
      </c>
      <c r="K10" s="15" t="s">
        <v>32</v>
      </c>
    </row>
    <row r="11" spans="1:13" ht="18" outlineLevel="1" x14ac:dyDescent="0.25">
      <c r="C11" s="63" t="s">
        <v>5</v>
      </c>
      <c r="D11" s="63"/>
      <c r="E11" s="63"/>
      <c r="F11" s="63"/>
      <c r="G11" s="63"/>
      <c r="I11" s="16" t="str">
        <f>C11</f>
        <v>Model Name</v>
      </c>
      <c r="K11" s="15" t="s">
        <v>5</v>
      </c>
    </row>
    <row r="12" spans="1:13" outlineLevel="1" x14ac:dyDescent="0.2">
      <c r="C12" s="63"/>
      <c r="D12" s="63"/>
      <c r="E12" s="63"/>
      <c r="F12" s="63"/>
      <c r="G12" s="63"/>
      <c r="K12" s="17"/>
    </row>
    <row r="13" spans="1:13" ht="16.5" outlineLevel="1" thickBot="1" x14ac:dyDescent="0.3">
      <c r="C13" s="63" t="s">
        <v>33</v>
      </c>
      <c r="D13" s="63"/>
      <c r="E13" s="63"/>
      <c r="F13" s="63"/>
      <c r="G13" s="63"/>
      <c r="I13" s="39" t="str">
        <f>C13</f>
        <v>Header 1</v>
      </c>
      <c r="K13" s="15" t="s">
        <v>33</v>
      </c>
    </row>
    <row r="14" spans="1:13" ht="17.25" outlineLevel="1" thickTop="1" x14ac:dyDescent="0.25">
      <c r="C14" s="63" t="s">
        <v>34</v>
      </c>
      <c r="D14" s="63"/>
      <c r="E14" s="63"/>
      <c r="F14" s="63"/>
      <c r="G14" s="63"/>
      <c r="I14" s="3" t="str">
        <f>C14</f>
        <v>Header 2</v>
      </c>
      <c r="K14" s="15" t="s">
        <v>34</v>
      </c>
    </row>
    <row r="15" spans="1:13" ht="15" outlineLevel="1" x14ac:dyDescent="0.25">
      <c r="C15" s="63" t="s">
        <v>35</v>
      </c>
      <c r="D15" s="63"/>
      <c r="E15" s="63"/>
      <c r="F15" s="63"/>
      <c r="G15" s="63"/>
      <c r="I15" s="4" t="str">
        <f>C15</f>
        <v>Header 3</v>
      </c>
      <c r="K15" s="15" t="s">
        <v>35</v>
      </c>
    </row>
    <row r="16" spans="1:13" ht="15" outlineLevel="1" x14ac:dyDescent="0.25">
      <c r="C16" s="63" t="s">
        <v>36</v>
      </c>
      <c r="D16" s="63"/>
      <c r="E16" s="63"/>
      <c r="F16" s="63"/>
      <c r="G16" s="63"/>
      <c r="I16" s="18" t="str">
        <f>C16</f>
        <v>Header 4</v>
      </c>
      <c r="K16" s="15" t="s">
        <v>36</v>
      </c>
    </row>
    <row r="17" spans="2:14" outlineLevel="1" x14ac:dyDescent="0.2">
      <c r="C17" s="63"/>
      <c r="D17" s="63"/>
      <c r="E17" s="63"/>
      <c r="F17" s="63"/>
      <c r="G17" s="63"/>
      <c r="K17" s="17"/>
    </row>
    <row r="18" spans="2:14" ht="15" outlineLevel="1" x14ac:dyDescent="0.25">
      <c r="C18" s="63" t="s">
        <v>37</v>
      </c>
      <c r="D18" s="63"/>
      <c r="E18" s="63"/>
      <c r="F18" s="63"/>
      <c r="G18" s="63"/>
      <c r="I18" s="19" t="str">
        <f>C18</f>
        <v>Notes</v>
      </c>
      <c r="K18" s="15" t="s">
        <v>37</v>
      </c>
    </row>
    <row r="19" spans="2:14" outlineLevel="1" x14ac:dyDescent="0.2">
      <c r="C19" s="63"/>
      <c r="D19" s="63"/>
      <c r="E19" s="63"/>
      <c r="F19" s="63"/>
      <c r="G19" s="63"/>
      <c r="K19" s="17"/>
      <c r="N19" s="19"/>
    </row>
    <row r="20" spans="2:14" ht="15" outlineLevel="1" x14ac:dyDescent="0.25">
      <c r="C20" s="63" t="s">
        <v>38</v>
      </c>
      <c r="D20" s="63"/>
      <c r="E20" s="63"/>
      <c r="F20" s="63"/>
      <c r="G20" s="63"/>
      <c r="I20" s="13" t="str">
        <f>C20</f>
        <v>Table Heading</v>
      </c>
      <c r="K20" s="15" t="s">
        <v>38</v>
      </c>
    </row>
    <row r="21" spans="2:14" outlineLevel="1" x14ac:dyDescent="0.2"/>
    <row r="22" spans="2:14" outlineLevel="1" x14ac:dyDescent="0.2"/>
    <row r="23" spans="2:14" ht="16.5" thickBot="1" x14ac:dyDescent="0.3">
      <c r="B23" s="40">
        <f>MAX($B$5:$B22)+1</f>
        <v>2</v>
      </c>
      <c r="C23" s="2" t="s">
        <v>39</v>
      </c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2:14" ht="12.75" outlineLevel="1" thickTop="1" x14ac:dyDescent="0.2"/>
    <row r="25" spans="2:14" outlineLevel="1" x14ac:dyDescent="0.2">
      <c r="C25" s="64" t="s">
        <v>29</v>
      </c>
      <c r="D25" s="64"/>
      <c r="E25" s="64"/>
      <c r="F25" s="64"/>
      <c r="G25" s="64"/>
      <c r="H25" s="13"/>
      <c r="I25" s="13" t="s">
        <v>30</v>
      </c>
      <c r="J25" s="13"/>
      <c r="K25" s="13" t="s">
        <v>31</v>
      </c>
    </row>
    <row r="26" spans="2:14" ht="15" outlineLevel="1" x14ac:dyDescent="0.25">
      <c r="C26" s="63"/>
      <c r="D26" s="63"/>
      <c r="E26" s="63"/>
      <c r="F26" s="63"/>
      <c r="G26" s="63"/>
      <c r="K26" s="15"/>
    </row>
    <row r="27" spans="2:14" ht="15" outlineLevel="1" x14ac:dyDescent="0.25">
      <c r="C27" s="63" t="s">
        <v>40</v>
      </c>
      <c r="D27" s="63"/>
      <c r="E27" s="63"/>
      <c r="F27" s="63"/>
      <c r="G27" s="63"/>
      <c r="I27" s="20" t="s">
        <v>40</v>
      </c>
      <c r="K27" s="21" t="str">
        <f>C27</f>
        <v>Assumption</v>
      </c>
    </row>
    <row r="28" spans="2:14" ht="15" outlineLevel="1" x14ac:dyDescent="0.25">
      <c r="C28" s="63"/>
      <c r="D28" s="63"/>
      <c r="E28" s="63"/>
      <c r="F28" s="63"/>
      <c r="G28" s="63"/>
      <c r="K28" s="21"/>
    </row>
    <row r="29" spans="2:14" ht="15" outlineLevel="1" x14ac:dyDescent="0.25">
      <c r="C29" s="63" t="s">
        <v>41</v>
      </c>
      <c r="D29" s="63"/>
      <c r="E29" s="63"/>
      <c r="F29" s="63"/>
      <c r="G29" s="63"/>
      <c r="I29" s="22" t="str">
        <f>C29</f>
        <v>Constraint</v>
      </c>
      <c r="K29" s="21" t="str">
        <f>C29</f>
        <v>Constraint</v>
      </c>
    </row>
    <row r="30" spans="2:14" ht="15" outlineLevel="1" x14ac:dyDescent="0.25">
      <c r="C30" s="63"/>
      <c r="D30" s="63"/>
      <c r="E30" s="63"/>
      <c r="F30" s="63"/>
      <c r="G30" s="63"/>
      <c r="K30" s="21"/>
    </row>
    <row r="31" spans="2:14" ht="15" outlineLevel="1" x14ac:dyDescent="0.25">
      <c r="C31" s="63" t="s">
        <v>42</v>
      </c>
      <c r="D31" s="63"/>
      <c r="E31" s="63"/>
      <c r="F31" s="63"/>
      <c r="G31" s="63"/>
      <c r="I31" s="23"/>
      <c r="K31" s="21" t="str">
        <f>C31</f>
        <v>Empty</v>
      </c>
    </row>
    <row r="32" spans="2:14" ht="15" outlineLevel="1" x14ac:dyDescent="0.25">
      <c r="C32" s="63"/>
      <c r="D32" s="63"/>
      <c r="E32" s="63"/>
      <c r="F32" s="63"/>
      <c r="G32" s="63"/>
      <c r="K32" s="21"/>
    </row>
    <row r="33" spans="3:11" ht="15" outlineLevel="1" x14ac:dyDescent="0.25">
      <c r="C33" t="s">
        <v>43</v>
      </c>
      <c r="I33" s="24">
        <v>0</v>
      </c>
      <c r="K33" s="21" t="str">
        <f>C33</f>
        <v>Error Check</v>
      </c>
    </row>
    <row r="34" spans="3:11" ht="15" outlineLevel="1" x14ac:dyDescent="0.25">
      <c r="K34" s="21"/>
    </row>
    <row r="35" spans="3:11" ht="15" outlineLevel="1" x14ac:dyDescent="0.25">
      <c r="C35" s="63" t="s">
        <v>44</v>
      </c>
      <c r="D35" s="63"/>
      <c r="E35" s="63"/>
      <c r="F35" s="63"/>
      <c r="G35" s="63"/>
      <c r="I35" s="11" t="s">
        <v>44</v>
      </c>
      <c r="K35" s="21" t="str">
        <f>C35</f>
        <v>Hyperlink</v>
      </c>
    </row>
    <row r="36" spans="3:11" ht="15" outlineLevel="1" x14ac:dyDescent="0.25">
      <c r="C36" s="63"/>
      <c r="D36" s="63"/>
      <c r="E36" s="63"/>
      <c r="F36" s="63"/>
      <c r="G36" s="63"/>
      <c r="K36" s="21"/>
    </row>
    <row r="37" spans="3:11" ht="15" outlineLevel="1" x14ac:dyDescent="0.25">
      <c r="C37" s="63" t="s">
        <v>45</v>
      </c>
      <c r="D37" s="63"/>
      <c r="E37" s="63"/>
      <c r="F37" s="63"/>
      <c r="G37" s="63"/>
      <c r="I37" s="25" t="str">
        <f>'Error Checks'!E12</f>
        <v>Triangle answers reconcile</v>
      </c>
      <c r="K37" s="21" t="str">
        <f>C37</f>
        <v>Internal Reference</v>
      </c>
    </row>
    <row r="38" spans="3:11" ht="15" outlineLevel="1" x14ac:dyDescent="0.25">
      <c r="C38" s="63"/>
      <c r="D38" s="63"/>
      <c r="E38" s="63"/>
      <c r="F38" s="63"/>
      <c r="G38" s="63"/>
      <c r="K38" s="21"/>
    </row>
    <row r="39" spans="3:11" ht="15" outlineLevel="1" x14ac:dyDescent="0.25">
      <c r="C39" s="63" t="s">
        <v>46</v>
      </c>
      <c r="D39" s="63"/>
      <c r="E39" s="63"/>
      <c r="F39" s="63"/>
      <c r="G39" s="63"/>
      <c r="I39" s="26">
        <v>77</v>
      </c>
      <c r="K39" s="21" t="s">
        <v>47</v>
      </c>
    </row>
    <row r="40" spans="3:11" ht="15" outlineLevel="1" x14ac:dyDescent="0.25">
      <c r="C40" s="63"/>
      <c r="D40" s="63"/>
      <c r="E40" s="63"/>
      <c r="F40" s="63"/>
      <c r="G40" s="63"/>
      <c r="K40" s="21"/>
    </row>
    <row r="41" spans="3:11" ht="15" outlineLevel="1" x14ac:dyDescent="0.25">
      <c r="C41" s="63" t="s">
        <v>48</v>
      </c>
      <c r="D41" s="63"/>
      <c r="E41" s="63"/>
      <c r="F41" s="63"/>
      <c r="G41" s="63"/>
      <c r="I41" s="27">
        <f>I39</f>
        <v>77</v>
      </c>
      <c r="K41" s="21" t="str">
        <f>C41</f>
        <v>Line Total</v>
      </c>
    </row>
    <row r="42" spans="3:11" ht="15" outlineLevel="1" x14ac:dyDescent="0.25">
      <c r="C42" s="63"/>
      <c r="D42" s="63"/>
      <c r="E42" s="63"/>
      <c r="F42" s="63"/>
      <c r="G42" s="63"/>
      <c r="K42" s="21"/>
    </row>
    <row r="43" spans="3:11" ht="15" outlineLevel="1" x14ac:dyDescent="0.25">
      <c r="C43" s="63" t="s">
        <v>49</v>
      </c>
      <c r="D43" s="63"/>
      <c r="E43" s="63"/>
      <c r="F43" s="63"/>
      <c r="G43" s="63"/>
      <c r="I43" s="28">
        <v>365</v>
      </c>
      <c r="K43" s="21" t="str">
        <f>C43</f>
        <v>Parameter</v>
      </c>
    </row>
    <row r="44" spans="3:11" ht="15" outlineLevel="1" x14ac:dyDescent="0.25">
      <c r="C44" s="63"/>
      <c r="D44" s="63"/>
      <c r="E44" s="63"/>
      <c r="F44" s="63"/>
      <c r="G44" s="63"/>
      <c r="K44" s="21"/>
    </row>
    <row r="45" spans="3:11" ht="15" outlineLevel="1" x14ac:dyDescent="0.25">
      <c r="C45" s="63" t="s">
        <v>50</v>
      </c>
      <c r="D45" s="63"/>
      <c r="E45" s="63"/>
      <c r="F45" s="63"/>
      <c r="G45" s="63"/>
      <c r="I45" s="29" t="s">
        <v>51</v>
      </c>
      <c r="K45" s="21" t="str">
        <f>C45</f>
        <v>Range Name Description</v>
      </c>
    </row>
    <row r="46" spans="3:11" ht="15" outlineLevel="1" x14ac:dyDescent="0.25">
      <c r="C46" s="63"/>
      <c r="D46" s="63"/>
      <c r="E46" s="63"/>
      <c r="F46" s="63"/>
      <c r="G46" s="63"/>
      <c r="K46" s="21"/>
    </row>
    <row r="47" spans="3:11" ht="15" outlineLevel="1" x14ac:dyDescent="0.25">
      <c r="C47" s="63" t="s">
        <v>52</v>
      </c>
      <c r="D47" s="63"/>
      <c r="E47" s="63"/>
      <c r="F47" s="63"/>
      <c r="G47" s="63"/>
      <c r="I47" s="30">
        <f>ROW(C47)</f>
        <v>47</v>
      </c>
      <c r="K47" s="21" t="s">
        <v>53</v>
      </c>
    </row>
    <row r="48" spans="3:11" ht="15" outlineLevel="1" x14ac:dyDescent="0.25">
      <c r="C48" s="63"/>
      <c r="D48" s="63"/>
      <c r="E48" s="63"/>
      <c r="F48" s="63"/>
      <c r="G48" s="63"/>
      <c r="K48" s="21"/>
    </row>
    <row r="49" spans="2:13" ht="15" outlineLevel="1" x14ac:dyDescent="0.25">
      <c r="C49" s="63" t="s">
        <v>54</v>
      </c>
      <c r="D49" s="63"/>
      <c r="E49" s="63"/>
      <c r="F49" s="63"/>
      <c r="G49" s="63"/>
      <c r="I49" s="31">
        <f>I41</f>
        <v>77</v>
      </c>
      <c r="K49" s="21" t="str">
        <f>C49</f>
        <v>Row Summary</v>
      </c>
    </row>
    <row r="50" spans="2:13" ht="15" outlineLevel="1" x14ac:dyDescent="0.25">
      <c r="C50" s="63"/>
      <c r="D50" s="63"/>
      <c r="E50" s="63"/>
      <c r="F50" s="63"/>
      <c r="G50" s="63"/>
      <c r="K50" s="21"/>
    </row>
    <row r="51" spans="2:13" ht="15" outlineLevel="1" x14ac:dyDescent="0.25">
      <c r="C51" s="63" t="s">
        <v>55</v>
      </c>
      <c r="D51" s="63"/>
      <c r="E51" s="63"/>
      <c r="F51" s="63"/>
      <c r="G51" s="63"/>
      <c r="I51" s="32" t="s">
        <v>69</v>
      </c>
      <c r="K51" s="21" t="str">
        <f>C51</f>
        <v>Units</v>
      </c>
    </row>
    <row r="52" spans="2:13" ht="15" outlineLevel="1" x14ac:dyDescent="0.25">
      <c r="C52" s="63"/>
      <c r="D52" s="63"/>
      <c r="E52" s="63"/>
      <c r="F52" s="63"/>
      <c r="G52" s="63"/>
      <c r="K52" s="21"/>
    </row>
    <row r="53" spans="2:13" ht="15" outlineLevel="1" x14ac:dyDescent="0.25">
      <c r="C53" s="63" t="s">
        <v>56</v>
      </c>
      <c r="D53" s="63"/>
      <c r="E53" s="63"/>
      <c r="F53" s="63"/>
      <c r="G53" s="63"/>
      <c r="I53" s="33"/>
      <c r="K53" s="21" t="str">
        <f>C53</f>
        <v>WIP</v>
      </c>
    </row>
    <row r="54" spans="2:13" ht="15" outlineLevel="1" x14ac:dyDescent="0.25">
      <c r="C54" s="63"/>
      <c r="D54" s="63"/>
      <c r="E54" s="63"/>
      <c r="F54" s="63"/>
      <c r="G54" s="63"/>
      <c r="K54" s="21"/>
    </row>
    <row r="55" spans="2:13" outlineLevel="1" x14ac:dyDescent="0.2">
      <c r="C55" s="63"/>
      <c r="D55" s="63"/>
      <c r="E55" s="63"/>
      <c r="F55" s="63"/>
      <c r="G55" s="63"/>
    </row>
    <row r="56" spans="2:13" ht="16.5" thickBot="1" x14ac:dyDescent="0.3">
      <c r="B56" s="40">
        <f>MAX($B$5:$B55)+1</f>
        <v>3</v>
      </c>
      <c r="C56" s="2" t="s">
        <v>57</v>
      </c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2:13" ht="12.75" outlineLevel="1" thickTop="1" x14ac:dyDescent="0.2"/>
    <row r="58" spans="2:13" outlineLevel="1" x14ac:dyDescent="0.2">
      <c r="C58" s="64" t="s">
        <v>29</v>
      </c>
      <c r="D58" s="64"/>
      <c r="E58" s="64"/>
      <c r="F58" s="64"/>
      <c r="G58" s="64"/>
      <c r="H58" s="13"/>
      <c r="I58" s="13" t="s">
        <v>30</v>
      </c>
      <c r="J58" s="13"/>
      <c r="K58" s="13" t="s">
        <v>31</v>
      </c>
    </row>
    <row r="59" spans="2:13" outlineLevel="1" x14ac:dyDescent="0.2"/>
    <row r="60" spans="2:13" ht="15" outlineLevel="1" x14ac:dyDescent="0.25">
      <c r="C60" s="63" t="s">
        <v>58</v>
      </c>
      <c r="D60" s="63"/>
      <c r="E60" s="63"/>
      <c r="F60" s="63"/>
      <c r="G60" s="63"/>
      <c r="I60" s="42">
        <v>123456.789</v>
      </c>
      <c r="K60" s="21" t="str">
        <f t="shared" ref="K60:K66" si="0">C60</f>
        <v>Comma</v>
      </c>
    </row>
    <row r="61" spans="2:13" ht="15" outlineLevel="1" x14ac:dyDescent="0.25">
      <c r="C61" s="63"/>
      <c r="D61" s="63"/>
      <c r="E61" s="63"/>
      <c r="F61" s="63"/>
      <c r="G61" s="63"/>
      <c r="K61" s="21"/>
    </row>
    <row r="62" spans="2:13" ht="15" outlineLevel="1" x14ac:dyDescent="0.25">
      <c r="C62" s="63" t="s">
        <v>59</v>
      </c>
      <c r="D62" s="63"/>
      <c r="E62" s="63"/>
      <c r="F62" s="63"/>
      <c r="G62" s="63"/>
      <c r="I62" s="41">
        <v>-123456.789</v>
      </c>
      <c r="K62" s="21" t="str">
        <f t="shared" si="0"/>
        <v>Comma [0]</v>
      </c>
    </row>
    <row r="63" spans="2:13" ht="15" outlineLevel="1" x14ac:dyDescent="0.25">
      <c r="C63" s="63"/>
      <c r="D63" s="63"/>
      <c r="E63" s="63"/>
      <c r="F63" s="63"/>
      <c r="G63" s="63"/>
      <c r="K63" s="21"/>
    </row>
    <row r="64" spans="2:13" ht="15" outlineLevel="1" x14ac:dyDescent="0.25">
      <c r="C64" s="63" t="s">
        <v>60</v>
      </c>
      <c r="D64" s="63"/>
      <c r="E64" s="63"/>
      <c r="F64" s="63"/>
      <c r="G64" s="63"/>
      <c r="I64" s="43">
        <v>123456.789</v>
      </c>
      <c r="K64" s="21" t="str">
        <f t="shared" si="0"/>
        <v>Currency</v>
      </c>
    </row>
    <row r="65" spans="3:11" ht="15" outlineLevel="1" x14ac:dyDescent="0.25">
      <c r="C65" s="63"/>
      <c r="D65" s="63"/>
      <c r="E65" s="63"/>
      <c r="F65" s="63"/>
      <c r="G65" s="63"/>
      <c r="K65" s="21"/>
    </row>
    <row r="66" spans="3:11" ht="15" outlineLevel="1" x14ac:dyDescent="0.25">
      <c r="C66" s="63" t="s">
        <v>61</v>
      </c>
      <c r="D66" s="63"/>
      <c r="E66" s="63"/>
      <c r="F66" s="63"/>
      <c r="G66" s="63"/>
      <c r="I66" s="44">
        <v>123456.789</v>
      </c>
      <c r="K66" s="21" t="str">
        <f t="shared" si="0"/>
        <v>Currency [0]</v>
      </c>
    </row>
    <row r="67" spans="3:11" ht="15" outlineLevel="1" x14ac:dyDescent="0.25">
      <c r="C67" s="63"/>
      <c r="D67" s="63"/>
      <c r="E67" s="63"/>
      <c r="F67" s="63"/>
      <c r="G67" s="63"/>
      <c r="K67" s="21"/>
    </row>
    <row r="68" spans="3:11" ht="15" outlineLevel="1" x14ac:dyDescent="0.25">
      <c r="C68" s="63" t="s">
        <v>62</v>
      </c>
      <c r="D68" s="63"/>
      <c r="E68" s="63"/>
      <c r="F68" s="63"/>
      <c r="G68" s="63"/>
      <c r="I68" s="45">
        <f ca="1">TODAY()</f>
        <v>44198</v>
      </c>
      <c r="K68" s="21" t="str">
        <f>C68</f>
        <v>Date</v>
      </c>
    </row>
    <row r="69" spans="3:11" ht="15" outlineLevel="1" x14ac:dyDescent="0.25">
      <c r="C69" s="63"/>
      <c r="D69" s="63"/>
      <c r="E69" s="63"/>
      <c r="F69" s="63"/>
      <c r="G69" s="63"/>
      <c r="K69" s="21"/>
    </row>
    <row r="70" spans="3:11" ht="15" outlineLevel="1" x14ac:dyDescent="0.25">
      <c r="C70" s="63" t="s">
        <v>63</v>
      </c>
      <c r="D70" s="63"/>
      <c r="E70" s="63"/>
      <c r="F70" s="63"/>
      <c r="G70" s="63"/>
      <c r="I70" s="37">
        <f ca="1">TODAY()</f>
        <v>44198</v>
      </c>
      <c r="K70" s="21" t="str">
        <f>C70</f>
        <v>Date Heading</v>
      </c>
    </row>
    <row r="71" spans="3:11" ht="15" outlineLevel="1" x14ac:dyDescent="0.25">
      <c r="C71" s="63"/>
      <c r="D71" s="63"/>
      <c r="E71" s="63"/>
      <c r="F71" s="63"/>
      <c r="G71" s="63"/>
      <c r="K71" s="21"/>
    </row>
    <row r="72" spans="3:11" ht="15" outlineLevel="1" x14ac:dyDescent="0.25">
      <c r="C72" s="63" t="s">
        <v>64</v>
      </c>
      <c r="D72" s="63"/>
      <c r="E72" s="63"/>
      <c r="F72" s="63"/>
      <c r="G72" s="63"/>
      <c r="I72" s="34">
        <v>-123456.789</v>
      </c>
      <c r="K72" s="21" t="str">
        <f>C72</f>
        <v>Numbers 0</v>
      </c>
    </row>
    <row r="73" spans="3:11" ht="15" outlineLevel="1" x14ac:dyDescent="0.25">
      <c r="C73" s="63"/>
      <c r="D73" s="63"/>
      <c r="E73" s="63"/>
      <c r="F73" s="63"/>
      <c r="G73" s="63"/>
      <c r="K73" s="21"/>
    </row>
    <row r="74" spans="3:11" ht="15" outlineLevel="1" x14ac:dyDescent="0.25">
      <c r="C74" s="63" t="s">
        <v>65</v>
      </c>
      <c r="D74" s="63"/>
      <c r="E74" s="63"/>
      <c r="F74" s="63"/>
      <c r="G74" s="63"/>
      <c r="I74" s="35">
        <v>0.5</v>
      </c>
      <c r="K74" s="21" t="str">
        <f>C74</f>
        <v>Percent</v>
      </c>
    </row>
    <row r="75" spans="3:11" outlineLevel="1" x14ac:dyDescent="0.2">
      <c r="C75" s="63"/>
      <c r="D75" s="63"/>
      <c r="E75" s="63"/>
      <c r="F75" s="63"/>
      <c r="G75" s="63"/>
    </row>
    <row r="76" spans="3:11" outlineLevel="1" x14ac:dyDescent="0.2">
      <c r="C76" s="63"/>
      <c r="D76" s="63"/>
      <c r="E76" s="63"/>
      <c r="F76" s="63"/>
      <c r="G76" s="63"/>
    </row>
    <row r="77" spans="3:11" x14ac:dyDescent="0.2">
      <c r="C77" s="63"/>
      <c r="D77" s="63"/>
      <c r="E77" s="63"/>
      <c r="F77" s="63"/>
      <c r="G77" s="63"/>
    </row>
    <row r="78" spans="3:11" x14ac:dyDescent="0.2">
      <c r="C78" s="63"/>
      <c r="D78" s="63"/>
      <c r="E78" s="63"/>
      <c r="F78" s="63"/>
      <c r="G78" s="63"/>
    </row>
    <row r="79" spans="3:11" x14ac:dyDescent="0.2">
      <c r="C79" s="63"/>
      <c r="D79" s="63"/>
      <c r="E79" s="63"/>
      <c r="F79" s="63"/>
      <c r="G79" s="63"/>
    </row>
    <row r="80" spans="3:11" x14ac:dyDescent="0.2">
      <c r="C80" s="63"/>
      <c r="D80" s="63"/>
      <c r="E80" s="63"/>
      <c r="F80" s="63"/>
      <c r="G80" s="63"/>
    </row>
    <row r="81" spans="3:7" x14ac:dyDescent="0.2">
      <c r="C81" s="63"/>
      <c r="D81" s="63"/>
      <c r="E81" s="63"/>
      <c r="F81" s="63"/>
      <c r="G81" s="63"/>
    </row>
  </sheetData>
  <mergeCells count="66">
    <mergeCell ref="C17:G17"/>
    <mergeCell ref="A3:E3"/>
    <mergeCell ref="C8:G8"/>
    <mergeCell ref="C9:G9"/>
    <mergeCell ref="C10:G10"/>
    <mergeCell ref="C11:G11"/>
    <mergeCell ref="C12:G12"/>
    <mergeCell ref="C13:G13"/>
    <mergeCell ref="C14:G14"/>
    <mergeCell ref="C15:G15"/>
    <mergeCell ref="C16:G16"/>
    <mergeCell ref="C35:G35"/>
    <mergeCell ref="C18:G18"/>
    <mergeCell ref="C19:G19"/>
    <mergeCell ref="C20:G20"/>
    <mergeCell ref="C25:G25"/>
    <mergeCell ref="C26:G26"/>
    <mergeCell ref="C27:G27"/>
    <mergeCell ref="C28:G28"/>
    <mergeCell ref="C29:G29"/>
    <mergeCell ref="C30:G30"/>
    <mergeCell ref="C31:G31"/>
    <mergeCell ref="C32:G32"/>
    <mergeCell ref="C47:G47"/>
    <mergeCell ref="C36:G36"/>
    <mergeCell ref="C37:G37"/>
    <mergeCell ref="C38:G38"/>
    <mergeCell ref="C39:G39"/>
    <mergeCell ref="C40:G40"/>
    <mergeCell ref="C41:G41"/>
    <mergeCell ref="C42:G42"/>
    <mergeCell ref="C43:G43"/>
    <mergeCell ref="C44:G44"/>
    <mergeCell ref="C45:G45"/>
    <mergeCell ref="C46:G46"/>
    <mergeCell ref="C62:G62"/>
    <mergeCell ref="C48:G48"/>
    <mergeCell ref="C49:G49"/>
    <mergeCell ref="C50:G50"/>
    <mergeCell ref="C51:G51"/>
    <mergeCell ref="C52:G52"/>
    <mergeCell ref="C53:G53"/>
    <mergeCell ref="C54:G54"/>
    <mergeCell ref="C55:G55"/>
    <mergeCell ref="C58:G58"/>
    <mergeCell ref="C60:G60"/>
    <mergeCell ref="C61:G61"/>
    <mergeCell ref="C74:G74"/>
    <mergeCell ref="C63:G63"/>
    <mergeCell ref="C64:G64"/>
    <mergeCell ref="C65:G65"/>
    <mergeCell ref="C66:G66"/>
    <mergeCell ref="C67:G67"/>
    <mergeCell ref="C68:G68"/>
    <mergeCell ref="C69:G69"/>
    <mergeCell ref="C70:G70"/>
    <mergeCell ref="C71:G71"/>
    <mergeCell ref="C72:G72"/>
    <mergeCell ref="C73:G73"/>
    <mergeCell ref="C81:G81"/>
    <mergeCell ref="C75:G75"/>
    <mergeCell ref="C76:G76"/>
    <mergeCell ref="C77:G77"/>
    <mergeCell ref="C78:G78"/>
    <mergeCell ref="C79:G79"/>
    <mergeCell ref="C80:G80"/>
  </mergeCells>
  <conditionalFormatting sqref="I4">
    <cfRule type="cellIs" dxfId="14" priority="1" operator="notEqual">
      <formula>0</formula>
    </cfRule>
  </conditionalFormatting>
  <hyperlinks>
    <hyperlink ref="A3:E3" location="HL_Navigator" tooltip="Go to Navigator (Table of Contents)" display="Navigator" xr:uid="{00000000-0004-0000-0200-000000000000}"/>
    <hyperlink ref="A3" location="HL_Navigator" display="Navigator" xr:uid="{00000000-0004-0000-0200-000001000000}"/>
    <hyperlink ref="I4" location="Overall_Error_Check" tooltip="Go to Overall Error Check" display="Overall_Error_Check" xr:uid="{00000000-0004-0000-0200-000002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2">
    <outlinePr summaryBelow="0"/>
  </sheetPr>
  <dimension ref="A1:S33"/>
  <sheetViews>
    <sheetView showGridLines="0" zoomScaleNormal="100" workbookViewId="0">
      <pane ySplit="4" topLeftCell="A5" activePane="bottomLeft" state="frozen"/>
      <selection activeCell="A3" sqref="A3:E3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6" width="16.28515625" customWidth="1"/>
    <col min="7" max="7" width="14.42578125" customWidth="1"/>
    <col min="8" max="8" width="3" customWidth="1"/>
    <col min="9" max="18" width="9.140625" customWidth="1"/>
    <col min="19" max="19" width="1.7109375" customWidth="1"/>
    <col min="20" max="16384" width="9.140625" hidden="1"/>
  </cols>
  <sheetData>
    <row r="1" spans="1:18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Model Parameters</v>
      </c>
      <c r="J1" s="62"/>
      <c r="K1" s="62"/>
    </row>
    <row r="2" spans="1:18" ht="18" x14ac:dyDescent="0.25">
      <c r="A2" s="16" t="str">
        <f ca="1">Model_Name</f>
        <v>SP LAMBDA Recursion Examples.xlsm</v>
      </c>
    </row>
    <row r="3" spans="1:18" x14ac:dyDescent="0.2">
      <c r="A3" s="62" t="s">
        <v>1</v>
      </c>
      <c r="B3" s="62"/>
      <c r="C3" s="62"/>
      <c r="D3" s="62"/>
      <c r="E3" s="62"/>
    </row>
    <row r="4" spans="1:18" ht="14.25" x14ac:dyDescent="0.2">
      <c r="E4" t="s">
        <v>2</v>
      </c>
      <c r="I4" s="1">
        <f ca="1">Overall_Error_Check</f>
        <v>0</v>
      </c>
    </row>
    <row r="6" spans="1:18" ht="16.5" thickBot="1" x14ac:dyDescent="0.3">
      <c r="B6" s="40">
        <f>MAX($B$5:$B5)+1</f>
        <v>1</v>
      </c>
      <c r="C6" s="2" t="s">
        <v>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.75" outlineLevel="1" thickTop="1" x14ac:dyDescent="0.2"/>
    <row r="8" spans="1:18" ht="16.5" outlineLevel="1" x14ac:dyDescent="0.25">
      <c r="C8" s="3" t="s">
        <v>4</v>
      </c>
    </row>
    <row r="9" spans="1:18" ht="16.5" outlineLevel="1" x14ac:dyDescent="0.25">
      <c r="C9" s="3"/>
    </row>
    <row r="10" spans="1:18" ht="16.5" outlineLevel="1" x14ac:dyDescent="0.25">
      <c r="C10" s="3"/>
      <c r="E10" s="4" t="s">
        <v>3</v>
      </c>
    </row>
    <row r="11" spans="1:18" outlineLevel="1" x14ac:dyDescent="0.2">
      <c r="E11" t="s">
        <v>5</v>
      </c>
      <c r="G11" s="65" t="str">
        <f ca="1">IF(ISERROR(OR(FIND("[",CELL("filename",A1)),FIND("]",CELL("filename",A1)))),"",MID(CELL("filename",A1),FIND("[",CELL("filename",A1))+1,FIND("]",CELL("filename",A1))-FIND("[",CELL("filename",A1))-1))</f>
        <v>SP LAMBDA Recursion Examples.xlsm</v>
      </c>
      <c r="H11" s="65"/>
      <c r="I11" s="65"/>
      <c r="J11" s="65"/>
      <c r="K11" s="65"/>
      <c r="L11" s="65"/>
      <c r="M11" s="65"/>
      <c r="N11" s="65"/>
    </row>
    <row r="12" spans="1:18" outlineLevel="1" x14ac:dyDescent="0.2">
      <c r="E12" t="s">
        <v>6</v>
      </c>
      <c r="G12" s="66" t="s">
        <v>70</v>
      </c>
      <c r="H12" s="66"/>
      <c r="I12" s="66"/>
      <c r="J12" s="66"/>
      <c r="K12" s="66"/>
      <c r="L12" s="66"/>
      <c r="M12" s="66"/>
      <c r="N12" s="66"/>
    </row>
    <row r="13" spans="1:18" outlineLevel="1" x14ac:dyDescent="0.2"/>
    <row r="14" spans="1:18" outlineLevel="1" x14ac:dyDescent="0.2"/>
    <row r="15" spans="1:18" ht="16.5" thickBot="1" x14ac:dyDescent="0.3">
      <c r="B15" s="40">
        <f>MAX($B$5:$B14)+1</f>
        <v>2</v>
      </c>
      <c r="C15" s="2" t="s">
        <v>7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12.75" outlineLevel="1" thickTop="1" x14ac:dyDescent="0.2"/>
    <row r="17" spans="3:7" ht="16.5" outlineLevel="1" x14ac:dyDescent="0.25">
      <c r="C17" s="3" t="s">
        <v>8</v>
      </c>
    </row>
    <row r="18" spans="3:7" outlineLevel="1" x14ac:dyDescent="0.2"/>
    <row r="19" spans="3:7" outlineLevel="1" x14ac:dyDescent="0.2">
      <c r="E19" t="s">
        <v>9</v>
      </c>
      <c r="G19" s="5">
        <v>365</v>
      </c>
    </row>
    <row r="20" spans="3:7" outlineLevel="1" x14ac:dyDescent="0.2">
      <c r="E20" t="s">
        <v>10</v>
      </c>
      <c r="G20" s="5">
        <v>1</v>
      </c>
    </row>
    <row r="21" spans="3:7" outlineLevel="1" x14ac:dyDescent="0.2">
      <c r="E21" t="s">
        <v>11</v>
      </c>
      <c r="G21" s="5">
        <v>3</v>
      </c>
    </row>
    <row r="22" spans="3:7" outlineLevel="1" x14ac:dyDescent="0.2">
      <c r="E22" t="s">
        <v>12</v>
      </c>
      <c r="G22" s="5">
        <v>6</v>
      </c>
    </row>
    <row r="23" spans="3:7" outlineLevel="1" x14ac:dyDescent="0.2">
      <c r="E23" t="s">
        <v>13</v>
      </c>
      <c r="G23" s="5">
        <v>12</v>
      </c>
    </row>
    <row r="24" spans="3:7" outlineLevel="1" x14ac:dyDescent="0.2">
      <c r="E24" t="s">
        <v>14</v>
      </c>
      <c r="G24" s="5">
        <v>4</v>
      </c>
    </row>
    <row r="25" spans="3:7" outlineLevel="1" x14ac:dyDescent="0.2"/>
    <row r="26" spans="3:7" outlineLevel="1" x14ac:dyDescent="0.2">
      <c r="E26" t="s">
        <v>15</v>
      </c>
      <c r="G26" s="5">
        <v>5</v>
      </c>
    </row>
    <row r="27" spans="3:7" outlineLevel="1" x14ac:dyDescent="0.2"/>
    <row r="28" spans="3:7" outlineLevel="1" x14ac:dyDescent="0.2">
      <c r="E28" t="s">
        <v>16</v>
      </c>
      <c r="G28" s="6">
        <v>9.9999999999999997E+98</v>
      </c>
    </row>
    <row r="29" spans="3:7" outlineLevel="1" x14ac:dyDescent="0.2">
      <c r="E29" t="s">
        <v>17</v>
      </c>
      <c r="G29" s="6">
        <v>1E-8</v>
      </c>
    </row>
    <row r="30" spans="3:7" outlineLevel="1" x14ac:dyDescent="0.2"/>
    <row r="31" spans="3:7" outlineLevel="1" x14ac:dyDescent="0.2">
      <c r="E31" t="s">
        <v>18</v>
      </c>
      <c r="G31" s="5">
        <v>1000</v>
      </c>
    </row>
    <row r="32" spans="3:7" outlineLevel="1" x14ac:dyDescent="0.2"/>
    <row r="33" outlineLevel="1" x14ac:dyDescent="0.2"/>
  </sheetData>
  <sheetProtection formatColumns="0" formatRows="0"/>
  <mergeCells count="4">
    <mergeCell ref="J1:K1"/>
    <mergeCell ref="A3:E3"/>
    <mergeCell ref="G11:N11"/>
    <mergeCell ref="G12:N12"/>
  </mergeCells>
  <conditionalFormatting sqref="I4">
    <cfRule type="cellIs" dxfId="13" priority="1" operator="notEqual">
      <formula>0</formula>
    </cfRule>
  </conditionalFormatting>
  <hyperlinks>
    <hyperlink ref="A3:E3" location="HL_Navigator" tooltip="Go to Navigator (Table of Contents)" display="Navigator" xr:uid="{00000000-0004-0000-0300-000000000000}"/>
    <hyperlink ref="A3" location="HL_Navigator" display="Navigator" xr:uid="{00000000-0004-0000-0300-000001000000}"/>
    <hyperlink ref="I4" location="Overall_Error_Check" tooltip="Go to Overall Error Check" display="Overall_Error_Check" xr:uid="{00000000-0004-0000-0300-000002000000}"/>
  </hyperlinks>
  <pageMargins left="0.70866141732283472" right="0.70866141732283472" top="0.74803149606299213" bottom="0.74803149606299213" header="0.31496062992125984" footer="0.31496062992125984"/>
  <pageSetup paperSize="8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AF15C-878D-4B39-B6BA-87DFCB7A3610}">
  <sheetPr>
    <outlinePr summaryBelow="0" summaryRight="0"/>
    <pageSetUpPr fitToPage="1"/>
  </sheetPr>
  <dimension ref="A1:V32"/>
  <sheetViews>
    <sheetView showGridLines="0" workbookViewId="0">
      <pane ySplit="4" topLeftCell="A5" activePane="bottomLeft" state="frozen"/>
      <selection pane="bottomLeft" activeCell="A3" sqref="A3:E3"/>
    </sheetView>
  </sheetViews>
  <sheetFormatPr defaultRowHeight="12" outlineLevelRow="1" x14ac:dyDescent="0.2"/>
  <cols>
    <col min="1" max="5" width="3.7109375" style="47" customWidth="1"/>
    <col min="6" max="11" width="9.140625" style="47"/>
    <col min="12" max="12" width="3.7109375" style="47" customWidth="1"/>
    <col min="13" max="16384" width="9.140625" style="47"/>
  </cols>
  <sheetData>
    <row r="1" spans="1:22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Triangle Numbers</v>
      </c>
    </row>
    <row r="2" spans="1:22" ht="18" x14ac:dyDescent="0.25">
      <c r="A2" s="16" t="str">
        <f ca="1">Model_Name</f>
        <v>SP LAMBDA Recursion Examples.xlsm</v>
      </c>
    </row>
    <row r="3" spans="1:22" x14ac:dyDescent="0.2">
      <c r="A3" s="62" t="s">
        <v>1</v>
      </c>
      <c r="B3" s="62"/>
      <c r="C3" s="62"/>
      <c r="D3" s="62"/>
      <c r="E3" s="62"/>
    </row>
    <row r="4" spans="1:22" ht="14.25" x14ac:dyDescent="0.2">
      <c r="E4" s="47" t="s">
        <v>2</v>
      </c>
      <c r="I4" s="1">
        <f ca="1">Overall_Error_Check</f>
        <v>0</v>
      </c>
    </row>
    <row r="5" spans="1:22" x14ac:dyDescent="0.2">
      <c r="A5" s="46"/>
    </row>
    <row r="6" spans="1:22" ht="16.5" thickBot="1" x14ac:dyDescent="0.3">
      <c r="B6" s="40">
        <f>MAX($B$5:$B5)+1</f>
        <v>1</v>
      </c>
      <c r="C6" s="2" t="s">
        <v>72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2" ht="12.75" outlineLevel="1" thickTop="1" x14ac:dyDescent="0.2"/>
    <row r="8" spans="1:22" ht="16.5" outlineLevel="1" x14ac:dyDescent="0.25">
      <c r="C8" s="3" t="str">
        <f ca="1">A1</f>
        <v>Triangle Numbers</v>
      </c>
    </row>
    <row r="9" spans="1:22" outlineLevel="1" x14ac:dyDescent="0.2"/>
    <row r="10" spans="1:22" ht="15" outlineLevel="1" x14ac:dyDescent="0.25">
      <c r="D10" s="4" t="s">
        <v>73</v>
      </c>
    </row>
    <row r="11" spans="1:22" outlineLevel="1" x14ac:dyDescent="0.2"/>
    <row r="12" spans="1:22" outlineLevel="1" x14ac:dyDescent="0.2">
      <c r="E12" s="47" t="s">
        <v>74</v>
      </c>
      <c r="G12" s="49">
        <v>9</v>
      </c>
    </row>
    <row r="13" spans="1:22" outlineLevel="1" x14ac:dyDescent="0.2"/>
    <row r="14" spans="1:22" ht="15" outlineLevel="1" x14ac:dyDescent="0.25">
      <c r="D14" s="4" t="s">
        <v>75</v>
      </c>
      <c r="L14" s="4" t="s">
        <v>76</v>
      </c>
    </row>
    <row r="15" spans="1:22" outlineLevel="1" x14ac:dyDescent="0.2"/>
    <row r="16" spans="1:22" outlineLevel="1" x14ac:dyDescent="0.2">
      <c r="G16" s="50">
        <f>SUM(_xlfn.ANCHORARRAY(G18))</f>
        <v>45</v>
      </c>
      <c r="I16" s="19" t="str">
        <f ca="1">IFERROR(_xlfn.FORMULATEXT(G16),"")</f>
        <v>=SUM(G18#)</v>
      </c>
      <c r="M16" s="50">
        <f>$G$12*($G$12+1)/2</f>
        <v>45</v>
      </c>
      <c r="O16" s="19" t="str">
        <f ca="1">IFERROR(_xlfn.FORMULATEXT(M16),"")</f>
        <v>=$G$12*($G$12+1)/2</v>
      </c>
    </row>
    <row r="17" spans="7:15" outlineLevel="1" x14ac:dyDescent="0.2">
      <c r="O17" s="19"/>
    </row>
    <row r="18" spans="7:15" outlineLevel="1" x14ac:dyDescent="0.2">
      <c r="G18" s="47" cm="1">
        <f t="array" ref="G18:G26">_xlfn.SEQUENCE(G12)</f>
        <v>1</v>
      </c>
      <c r="O18" s="19"/>
    </row>
    <row r="19" spans="7:15" ht="15" outlineLevel="1" x14ac:dyDescent="0.25">
      <c r="G19" s="47">
        <v>2</v>
      </c>
      <c r="L19" s="4" t="s">
        <v>77</v>
      </c>
      <c r="O19" s="19"/>
    </row>
    <row r="20" spans="7:15" outlineLevel="1" x14ac:dyDescent="0.2">
      <c r="G20" s="47">
        <v>3</v>
      </c>
      <c r="O20" s="19"/>
    </row>
    <row r="21" spans="7:15" outlineLevel="1" x14ac:dyDescent="0.2">
      <c r="G21" s="47">
        <v>4</v>
      </c>
      <c r="M21" s="50" cm="1">
        <f t="array" ref="M21">Triangle($G$12)</f>
        <v>45</v>
      </c>
      <c r="O21" s="19" t="str">
        <f t="shared" ref="O21:O27" ca="1" si="0">IFERROR(_xlfn.FORMULATEXT(M21),"")</f>
        <v>=Triangle($G$12)</v>
      </c>
    </row>
    <row r="22" spans="7:15" outlineLevel="1" x14ac:dyDescent="0.2">
      <c r="G22" s="47">
        <v>5</v>
      </c>
      <c r="O22" s="19"/>
    </row>
    <row r="23" spans="7:15" outlineLevel="1" x14ac:dyDescent="0.2">
      <c r="G23" s="47">
        <v>6</v>
      </c>
      <c r="M23" s="47" t="e" cm="1" vm="1">
        <f t="array" ref="M23">_xlfn.LAMBDA(_xlpm.x,IF(_xlpm.x&lt;2,1,_xlpm.x+Triangle1(_xlpm.x-1)))</f>
        <v>#VALUE!</v>
      </c>
      <c r="O23" s="19" t="str">
        <f t="shared" ca="1" si="0"/>
        <v>=LAMBDA(x,IF(x&lt;2,1,x+Triangle1(x-1)))</v>
      </c>
    </row>
    <row r="24" spans="7:15" outlineLevel="1" x14ac:dyDescent="0.2">
      <c r="G24" s="47">
        <v>7</v>
      </c>
      <c r="M24" s="48" t="e" cm="1">
        <f t="array" aca="1" ref="M24" ca="1">_xlfn.LAMBDA(_xlpm.x,IF(_xlpm.x&lt;2,1,_xlpm.x+Triangle1(_xlpm.x-1)))($G$12)</f>
        <v>#NAME?</v>
      </c>
      <c r="O24" s="19" t="str">
        <f t="shared" ca="1" si="0"/>
        <v>=LAMBDA(x,IF(x&lt;2,1,x+Triangle1(x-1)))($G$12)</v>
      </c>
    </row>
    <row r="25" spans="7:15" outlineLevel="1" x14ac:dyDescent="0.2">
      <c r="G25" s="47">
        <v>8</v>
      </c>
      <c r="M25" s="48" t="e" cm="1">
        <f t="array" aca="1" ref="M25" ca="1">_xlfn.LET(_xlpm.Triangle1,_xlfn.LAMBDA(_xlpm.x,IF(_xlpm.x&lt;2,1,_xlpm.x+Triangle1(_xlpm.x-1))),_xlpm.Triangle1($G$12))</f>
        <v>#NAME?</v>
      </c>
      <c r="O25" s="19" t="str">
        <f t="shared" ca="1" si="0"/>
        <v>=LET(Triangle1,LAMBDA(x,IF(x&lt;2,1,x+Triangle1(x-1))),Triangle1($G$12))</v>
      </c>
    </row>
    <row r="26" spans="7:15" outlineLevel="1" x14ac:dyDescent="0.2">
      <c r="G26" s="47">
        <v>9</v>
      </c>
      <c r="M26" s="48" t="e" cm="1" vm="2">
        <f t="array" ref="M26">_xlfn.LET(_xlpm.Triangle1,_xlfn.LAMBDA(_xlpm.ME,_xlpm.x,IF(_xlpm.x&lt;2,1,_xlpm.x+_xlpm.ME(_xlpm.ME,_xlpm.x-1))),_xlpm.Triangle1($G$12))</f>
        <v>#VALUE!</v>
      </c>
      <c r="O26" s="19" t="str">
        <f t="shared" ca="1" si="0"/>
        <v>=LET(Triangle1,LAMBDA(ME,x,IF(x&lt;2,1,x+ME(ME,x-1))),Triangle1($G$12))</v>
      </c>
    </row>
    <row r="27" spans="7:15" outlineLevel="1" x14ac:dyDescent="0.2">
      <c r="M27" s="50" cm="1">
        <f t="array" ref="M27">_xlfn.LET(_xlpm.Triangle1,_xlfn.LAMBDA(_xlpm.ME,_xlpm.x,IF(_xlpm.x&lt;2,1,_xlpm.x+_xlpm.ME(_xlpm.ME,_xlpm.x-1))),_xlpm.Triangle1(_xlpm.Triangle1,$G$12))</f>
        <v>45</v>
      </c>
      <c r="O27" s="19" t="str">
        <f t="shared" ca="1" si="0"/>
        <v>=LET(Triangle1,LAMBDA(ME,x,IF(x&lt;2,1,x+ME(ME,x-1))),Triangle1(Triangle1,$G$12))</v>
      </c>
    </row>
    <row r="28" spans="7:15" outlineLevel="1" x14ac:dyDescent="0.2"/>
    <row r="29" spans="7:15" outlineLevel="1" x14ac:dyDescent="0.2"/>
    <row r="30" spans="7:15" ht="14.25" outlineLevel="1" x14ac:dyDescent="0.2">
      <c r="M30" s="1">
        <f>1-(G16=M16)*(G16=M21)*(G16=M27)</f>
        <v>0</v>
      </c>
      <c r="O30" s="47" t="s">
        <v>94</v>
      </c>
    </row>
    <row r="31" spans="7:15" outlineLevel="1" x14ac:dyDescent="0.2"/>
    <row r="32" spans="7:15" outlineLevel="1" x14ac:dyDescent="0.2"/>
  </sheetData>
  <mergeCells count="1">
    <mergeCell ref="A3:E3"/>
  </mergeCells>
  <conditionalFormatting sqref="I4">
    <cfRule type="cellIs" dxfId="12" priority="2" operator="notEqual">
      <formula>0</formula>
    </cfRule>
  </conditionalFormatting>
  <conditionalFormatting sqref="M30">
    <cfRule type="cellIs" dxfId="11" priority="1" operator="notEqual">
      <formula>0</formula>
    </cfRule>
  </conditionalFormatting>
  <dataValidations count="1">
    <dataValidation type="whole" operator="greaterThan" allowBlank="1" showInputMessage="1" showErrorMessage="1" errorTitle="Invalid Entry" error="Please enter a whole number greater than zero (0)." promptTitle="Positive Integer Required" prompt="Please enter a whole number greater than zero (0)." sqref="G12" xr:uid="{D9BA78B0-965D-4364-85B1-A50F028CEF45}">
      <formula1>0</formula1>
    </dataValidation>
  </dataValidations>
  <hyperlinks>
    <hyperlink ref="A3:E3" location="HL_Navigator" tooltip="Go to Navigator (Table of Contents)" display="Navigator" xr:uid="{BD406A40-F0B6-4CFC-B426-7B17934E6165}"/>
    <hyperlink ref="A3" location="HL_Navigator" display="Navigator" xr:uid="{7A1683C2-E16D-49A3-AED9-99FCB597DBA4}"/>
    <hyperlink ref="I4" location="Overall_Error_Check" tooltip="Go to Overall Error Check" display="Overall_Error_Check" xr:uid="{CC59125D-FF6A-4313-8226-E54C14C5511B}"/>
  </hyperlinks>
  <pageMargins left="0.70866141732283472" right="0.70866141732283472" top="0.74803149606299213" bottom="0.74803149606299213" header="0.31496062992125984" footer="0.31496062992125984"/>
  <pageSetup paperSize="9" scale="86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FDAF9-0A54-47F0-9E00-F6D5ADD79A26}">
  <sheetPr>
    <outlinePr summaryBelow="0" summaryRight="0"/>
    <pageSetUpPr fitToPage="1"/>
  </sheetPr>
  <dimension ref="A1:AK44"/>
  <sheetViews>
    <sheetView showGridLines="0" workbookViewId="0">
      <pane ySplit="4" topLeftCell="A5" activePane="bottomLeft" state="frozen"/>
      <selection pane="bottomLeft" activeCell="A3" sqref="A3:E3"/>
    </sheetView>
  </sheetViews>
  <sheetFormatPr defaultRowHeight="12" outlineLevelRow="1" x14ac:dyDescent="0.2"/>
  <cols>
    <col min="1" max="5" width="3.7109375" style="52" customWidth="1"/>
    <col min="6" max="13" width="9.28515625" style="52" bestFit="1" customWidth="1"/>
    <col min="14" max="14" width="8.85546875" style="52" bestFit="1" customWidth="1"/>
    <col min="15" max="18" width="9.85546875" style="52" bestFit="1" customWidth="1"/>
    <col min="19" max="23" width="10.85546875" style="52" bestFit="1" customWidth="1"/>
    <col min="24" max="27" width="9.85546875" style="52" bestFit="1" customWidth="1"/>
    <col min="28" max="33" width="9.28515625" style="52" bestFit="1" customWidth="1"/>
    <col min="34" max="16384" width="9.140625" style="52"/>
  </cols>
  <sheetData>
    <row r="1" spans="1:37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Pascal's Triangle</v>
      </c>
    </row>
    <row r="2" spans="1:37" ht="18" x14ac:dyDescent="0.25">
      <c r="A2" s="16" t="str">
        <f ca="1">Model_Name</f>
        <v>SP LAMBDA Recursion Examples.xlsm</v>
      </c>
    </row>
    <row r="3" spans="1:37" x14ac:dyDescent="0.2">
      <c r="A3" s="62" t="s">
        <v>1</v>
      </c>
      <c r="B3" s="62"/>
      <c r="C3" s="62"/>
      <c r="D3" s="62"/>
      <c r="E3" s="62"/>
    </row>
    <row r="4" spans="1:37" ht="14.25" x14ac:dyDescent="0.2">
      <c r="E4" s="52" t="s">
        <v>2</v>
      </c>
      <c r="I4" s="1">
        <f ca="1">Overall_Error_Check</f>
        <v>0</v>
      </c>
    </row>
    <row r="5" spans="1:37" x14ac:dyDescent="0.2">
      <c r="A5" s="51"/>
    </row>
    <row r="6" spans="1:37" ht="16.5" thickBot="1" x14ac:dyDescent="0.3">
      <c r="B6" s="40">
        <f>MAX($B$5:$B5)+1</f>
        <v>1</v>
      </c>
      <c r="C6" s="2" t="s">
        <v>78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 ht="12.75" outlineLevel="1" thickTop="1" x14ac:dyDescent="0.2"/>
    <row r="8" spans="1:37" ht="16.5" outlineLevel="1" x14ac:dyDescent="0.25">
      <c r="C8" s="3" t="s">
        <v>79</v>
      </c>
    </row>
    <row r="9" spans="1:37" outlineLevel="1" x14ac:dyDescent="0.2"/>
    <row r="10" spans="1:37" ht="15" outlineLevel="1" x14ac:dyDescent="0.25">
      <c r="D10" s="4" t="str">
        <f ca="1">A1</f>
        <v>Pascal's Triangle</v>
      </c>
    </row>
    <row r="11" spans="1:37" outlineLevel="1" x14ac:dyDescent="0.2"/>
    <row r="12" spans="1:37" outlineLevel="1" x14ac:dyDescent="0.2">
      <c r="F12" s="52">
        <v>1</v>
      </c>
    </row>
    <row r="13" spans="1:37" outlineLevel="1" x14ac:dyDescent="0.2">
      <c r="F13" s="54">
        <f>E12+F12</f>
        <v>1</v>
      </c>
      <c r="G13" s="54">
        <f>F12+G12</f>
        <v>1</v>
      </c>
      <c r="H13" s="54">
        <f t="shared" ref="H13:T13" si="0">G12+H12</f>
        <v>0</v>
      </c>
      <c r="I13" s="54">
        <f t="shared" si="0"/>
        <v>0</v>
      </c>
      <c r="J13" s="54">
        <f t="shared" si="0"/>
        <v>0</v>
      </c>
      <c r="K13" s="54">
        <f t="shared" si="0"/>
        <v>0</v>
      </c>
      <c r="L13" s="54">
        <f t="shared" si="0"/>
        <v>0</v>
      </c>
      <c r="M13" s="54">
        <f t="shared" si="0"/>
        <v>0</v>
      </c>
      <c r="N13" s="54">
        <f t="shared" si="0"/>
        <v>0</v>
      </c>
      <c r="O13" s="54">
        <f t="shared" si="0"/>
        <v>0</v>
      </c>
      <c r="P13" s="54">
        <f t="shared" si="0"/>
        <v>0</v>
      </c>
      <c r="Q13" s="54">
        <f t="shared" si="0"/>
        <v>0</v>
      </c>
      <c r="R13" s="54">
        <f t="shared" si="0"/>
        <v>0</v>
      </c>
      <c r="S13" s="54">
        <f t="shared" si="0"/>
        <v>0</v>
      </c>
      <c r="T13" s="54">
        <f t="shared" si="0"/>
        <v>0</v>
      </c>
      <c r="U13" s="54">
        <f>T12+U12</f>
        <v>0</v>
      </c>
      <c r="V13" s="54">
        <f>U12+V12</f>
        <v>0</v>
      </c>
      <c r="W13" s="54">
        <f t="shared" ref="W13:W39" si="1">V12+W12</f>
        <v>0</v>
      </c>
      <c r="X13" s="54">
        <f>W12+X12</f>
        <v>0</v>
      </c>
      <c r="Y13" s="54">
        <f>X12+Y12</f>
        <v>0</v>
      </c>
      <c r="Z13" s="54">
        <f t="shared" ref="Z13:Z39" si="2">Y12+Z12</f>
        <v>0</v>
      </c>
      <c r="AA13" s="54">
        <f t="shared" ref="AA13:AA39" si="3">Z12+AA12</f>
        <v>0</v>
      </c>
      <c r="AB13" s="54">
        <f>AA12+AB12</f>
        <v>0</v>
      </c>
      <c r="AC13" s="54">
        <f>AB12+AC12</f>
        <v>0</v>
      </c>
      <c r="AD13" s="54">
        <f t="shared" ref="AD13:AD39" si="4">AC12+AD12</f>
        <v>0</v>
      </c>
      <c r="AE13" s="54">
        <f>AD12+AE12</f>
        <v>0</v>
      </c>
      <c r="AF13" s="54">
        <f>AE12+AF12</f>
        <v>0</v>
      </c>
      <c r="AG13" s="54">
        <f t="shared" ref="AG13:AG39" si="5">AF12+AG12</f>
        <v>0</v>
      </c>
      <c r="AH13" s="54">
        <f>AG12+AH12</f>
        <v>0</v>
      </c>
      <c r="AI13" s="54">
        <f>AH12+AI12</f>
        <v>0</v>
      </c>
      <c r="AJ13" s="54">
        <f t="shared" ref="AJ13:AJ42" si="6">AI12+AJ12</f>
        <v>0</v>
      </c>
    </row>
    <row r="14" spans="1:37" outlineLevel="1" x14ac:dyDescent="0.2">
      <c r="F14" s="54">
        <f t="shared" ref="F14:F34" si="7">E13+F13</f>
        <v>1</v>
      </c>
      <c r="G14" s="54">
        <f t="shared" ref="G14:G34" si="8">F13+G13</f>
        <v>2</v>
      </c>
      <c r="H14" s="54">
        <f t="shared" ref="H14:H35" si="9">G13+H13</f>
        <v>1</v>
      </c>
      <c r="I14" s="54">
        <f t="shared" ref="I14:I35" si="10">H13+I13</f>
        <v>0</v>
      </c>
      <c r="J14" s="54">
        <f t="shared" ref="J14:J35" si="11">I13+J13</f>
        <v>0</v>
      </c>
      <c r="K14" s="54">
        <f t="shared" ref="K14:K35" si="12">J13+K13</f>
        <v>0</v>
      </c>
      <c r="L14" s="54">
        <f t="shared" ref="L14:L35" si="13">K13+L13</f>
        <v>0</v>
      </c>
      <c r="M14" s="54">
        <f t="shared" ref="M14:M35" si="14">L13+M13</f>
        <v>0</v>
      </c>
      <c r="N14" s="54">
        <f t="shared" ref="N14:N35" si="15">M13+N13</f>
        <v>0</v>
      </c>
      <c r="O14" s="54">
        <f t="shared" ref="O14:O35" si="16">N13+O13</f>
        <v>0</v>
      </c>
      <c r="P14" s="54">
        <f t="shared" ref="P14:P35" si="17">O13+P13</f>
        <v>0</v>
      </c>
      <c r="Q14" s="54">
        <f t="shared" ref="Q14:Q35" si="18">P13+Q13</f>
        <v>0</v>
      </c>
      <c r="R14" s="54">
        <f t="shared" ref="R14:R35" si="19">Q13+R13</f>
        <v>0</v>
      </c>
      <c r="S14" s="54">
        <f t="shared" ref="S14:S35" si="20">R13+S13</f>
        <v>0</v>
      </c>
      <c r="T14" s="54">
        <f t="shared" ref="T14:T35" si="21">S13+T13</f>
        <v>0</v>
      </c>
      <c r="U14" s="54">
        <f t="shared" ref="U14:U34" si="22">T13+U13</f>
        <v>0</v>
      </c>
      <c r="V14" s="54">
        <f t="shared" ref="V14:V34" si="23">U13+V13</f>
        <v>0</v>
      </c>
      <c r="W14" s="54">
        <f t="shared" si="1"/>
        <v>0</v>
      </c>
      <c r="X14" s="54">
        <f t="shared" ref="X14:X34" si="24">W13+X13</f>
        <v>0</v>
      </c>
      <c r="Y14" s="54">
        <f t="shared" ref="Y14:Y34" si="25">X13+Y13</f>
        <v>0</v>
      </c>
      <c r="Z14" s="54">
        <f t="shared" si="2"/>
        <v>0</v>
      </c>
      <c r="AA14" s="54">
        <f t="shared" si="3"/>
        <v>0</v>
      </c>
      <c r="AB14" s="54">
        <f t="shared" ref="AB14:AB34" si="26">AA13+AB13</f>
        <v>0</v>
      </c>
      <c r="AC14" s="54">
        <f t="shared" ref="AC14:AC34" si="27">AB13+AC13</f>
        <v>0</v>
      </c>
      <c r="AD14" s="54">
        <f t="shared" si="4"/>
        <v>0</v>
      </c>
      <c r="AE14" s="54">
        <f t="shared" ref="AE14:AE34" si="28">AD13+AE13</f>
        <v>0</v>
      </c>
      <c r="AF14" s="54">
        <f t="shared" ref="AF14:AF34" si="29">AE13+AF13</f>
        <v>0</v>
      </c>
      <c r="AG14" s="54">
        <f t="shared" si="5"/>
        <v>0</v>
      </c>
      <c r="AH14" s="54">
        <f t="shared" ref="AH14:AH34" si="30">AG13+AH13</f>
        <v>0</v>
      </c>
      <c r="AI14" s="54">
        <f t="shared" ref="AI14:AI34" si="31">AH13+AI13</f>
        <v>0</v>
      </c>
      <c r="AJ14" s="54">
        <f t="shared" si="6"/>
        <v>0</v>
      </c>
    </row>
    <row r="15" spans="1:37" outlineLevel="1" x14ac:dyDescent="0.2">
      <c r="F15" s="54">
        <f t="shared" si="7"/>
        <v>1</v>
      </c>
      <c r="G15" s="54">
        <f t="shared" si="8"/>
        <v>3</v>
      </c>
      <c r="H15" s="54">
        <f t="shared" si="9"/>
        <v>3</v>
      </c>
      <c r="I15" s="54">
        <f t="shared" si="10"/>
        <v>1</v>
      </c>
      <c r="J15" s="54">
        <f t="shared" si="11"/>
        <v>0</v>
      </c>
      <c r="K15" s="54">
        <f t="shared" si="12"/>
        <v>0</v>
      </c>
      <c r="L15" s="54">
        <f t="shared" si="13"/>
        <v>0</v>
      </c>
      <c r="M15" s="54">
        <f t="shared" si="14"/>
        <v>0</v>
      </c>
      <c r="N15" s="54">
        <f t="shared" si="15"/>
        <v>0</v>
      </c>
      <c r="O15" s="54">
        <f t="shared" si="16"/>
        <v>0</v>
      </c>
      <c r="P15" s="54">
        <f t="shared" si="17"/>
        <v>0</v>
      </c>
      <c r="Q15" s="54">
        <f t="shared" si="18"/>
        <v>0</v>
      </c>
      <c r="R15" s="54">
        <f t="shared" si="19"/>
        <v>0</v>
      </c>
      <c r="S15" s="54">
        <f t="shared" si="20"/>
        <v>0</v>
      </c>
      <c r="T15" s="54">
        <f t="shared" si="21"/>
        <v>0</v>
      </c>
      <c r="U15" s="54">
        <f t="shared" si="22"/>
        <v>0</v>
      </c>
      <c r="V15" s="54">
        <f t="shared" si="23"/>
        <v>0</v>
      </c>
      <c r="W15" s="54">
        <f t="shared" si="1"/>
        <v>0</v>
      </c>
      <c r="X15" s="54">
        <f t="shared" si="24"/>
        <v>0</v>
      </c>
      <c r="Y15" s="54">
        <f t="shared" si="25"/>
        <v>0</v>
      </c>
      <c r="Z15" s="54">
        <f t="shared" si="2"/>
        <v>0</v>
      </c>
      <c r="AA15" s="54">
        <f t="shared" si="3"/>
        <v>0</v>
      </c>
      <c r="AB15" s="54">
        <f t="shared" si="26"/>
        <v>0</v>
      </c>
      <c r="AC15" s="54">
        <f t="shared" si="27"/>
        <v>0</v>
      </c>
      <c r="AD15" s="54">
        <f t="shared" si="4"/>
        <v>0</v>
      </c>
      <c r="AE15" s="54">
        <f t="shared" si="28"/>
        <v>0</v>
      </c>
      <c r="AF15" s="54">
        <f t="shared" si="29"/>
        <v>0</v>
      </c>
      <c r="AG15" s="54">
        <f t="shared" si="5"/>
        <v>0</v>
      </c>
      <c r="AH15" s="54">
        <f t="shared" si="30"/>
        <v>0</v>
      </c>
      <c r="AI15" s="54">
        <f t="shared" si="31"/>
        <v>0</v>
      </c>
      <c r="AJ15" s="54">
        <f t="shared" si="6"/>
        <v>0</v>
      </c>
    </row>
    <row r="16" spans="1:37" outlineLevel="1" x14ac:dyDescent="0.2">
      <c r="F16" s="54">
        <f t="shared" si="7"/>
        <v>1</v>
      </c>
      <c r="G16" s="54">
        <f t="shared" si="8"/>
        <v>4</v>
      </c>
      <c r="H16" s="54">
        <f t="shared" si="9"/>
        <v>6</v>
      </c>
      <c r="I16" s="54">
        <f t="shared" si="10"/>
        <v>4</v>
      </c>
      <c r="J16" s="54">
        <f t="shared" si="11"/>
        <v>1</v>
      </c>
      <c r="K16" s="54">
        <f t="shared" si="12"/>
        <v>0</v>
      </c>
      <c r="L16" s="54">
        <f t="shared" si="13"/>
        <v>0</v>
      </c>
      <c r="M16" s="54">
        <f t="shared" si="14"/>
        <v>0</v>
      </c>
      <c r="N16" s="54">
        <f t="shared" si="15"/>
        <v>0</v>
      </c>
      <c r="O16" s="54">
        <f t="shared" si="16"/>
        <v>0</v>
      </c>
      <c r="P16" s="54">
        <f t="shared" si="17"/>
        <v>0</v>
      </c>
      <c r="Q16" s="54">
        <f t="shared" si="18"/>
        <v>0</v>
      </c>
      <c r="R16" s="54">
        <f t="shared" si="19"/>
        <v>0</v>
      </c>
      <c r="S16" s="54">
        <f t="shared" si="20"/>
        <v>0</v>
      </c>
      <c r="T16" s="54">
        <f t="shared" si="21"/>
        <v>0</v>
      </c>
      <c r="U16" s="54">
        <f t="shared" si="22"/>
        <v>0</v>
      </c>
      <c r="V16" s="54">
        <f t="shared" si="23"/>
        <v>0</v>
      </c>
      <c r="W16" s="54">
        <f t="shared" si="1"/>
        <v>0</v>
      </c>
      <c r="X16" s="54">
        <f t="shared" si="24"/>
        <v>0</v>
      </c>
      <c r="Y16" s="54">
        <f t="shared" si="25"/>
        <v>0</v>
      </c>
      <c r="Z16" s="54">
        <f t="shared" si="2"/>
        <v>0</v>
      </c>
      <c r="AA16" s="54">
        <f t="shared" si="3"/>
        <v>0</v>
      </c>
      <c r="AB16" s="54">
        <f t="shared" si="26"/>
        <v>0</v>
      </c>
      <c r="AC16" s="54">
        <f t="shared" si="27"/>
        <v>0</v>
      </c>
      <c r="AD16" s="54">
        <f t="shared" si="4"/>
        <v>0</v>
      </c>
      <c r="AE16" s="54">
        <f t="shared" si="28"/>
        <v>0</v>
      </c>
      <c r="AF16" s="54">
        <f t="shared" si="29"/>
        <v>0</v>
      </c>
      <c r="AG16" s="54">
        <f t="shared" si="5"/>
        <v>0</v>
      </c>
      <c r="AH16" s="54">
        <f t="shared" si="30"/>
        <v>0</v>
      </c>
      <c r="AI16" s="54">
        <f t="shared" si="31"/>
        <v>0</v>
      </c>
      <c r="AJ16" s="54">
        <f t="shared" si="6"/>
        <v>0</v>
      </c>
    </row>
    <row r="17" spans="6:36" outlineLevel="1" x14ac:dyDescent="0.2">
      <c r="F17" s="54">
        <f t="shared" si="7"/>
        <v>1</v>
      </c>
      <c r="G17" s="54">
        <f t="shared" si="8"/>
        <v>5</v>
      </c>
      <c r="H17" s="54">
        <f t="shared" si="9"/>
        <v>10</v>
      </c>
      <c r="I17" s="54">
        <f t="shared" si="10"/>
        <v>10</v>
      </c>
      <c r="J17" s="54">
        <f t="shared" si="11"/>
        <v>5</v>
      </c>
      <c r="K17" s="54">
        <f t="shared" si="12"/>
        <v>1</v>
      </c>
      <c r="L17" s="54">
        <f t="shared" si="13"/>
        <v>0</v>
      </c>
      <c r="M17" s="54">
        <f t="shared" si="14"/>
        <v>0</v>
      </c>
      <c r="N17" s="54">
        <f t="shared" si="15"/>
        <v>0</v>
      </c>
      <c r="O17" s="54">
        <f t="shared" si="16"/>
        <v>0</v>
      </c>
      <c r="P17" s="54">
        <f t="shared" si="17"/>
        <v>0</v>
      </c>
      <c r="Q17" s="54">
        <f t="shared" si="18"/>
        <v>0</v>
      </c>
      <c r="R17" s="54">
        <f t="shared" si="19"/>
        <v>0</v>
      </c>
      <c r="S17" s="54">
        <f t="shared" si="20"/>
        <v>0</v>
      </c>
      <c r="T17" s="54">
        <f t="shared" si="21"/>
        <v>0</v>
      </c>
      <c r="U17" s="54">
        <f t="shared" si="22"/>
        <v>0</v>
      </c>
      <c r="V17" s="54">
        <f t="shared" si="23"/>
        <v>0</v>
      </c>
      <c r="W17" s="54">
        <f t="shared" si="1"/>
        <v>0</v>
      </c>
      <c r="X17" s="54">
        <f t="shared" si="24"/>
        <v>0</v>
      </c>
      <c r="Y17" s="54">
        <f t="shared" si="25"/>
        <v>0</v>
      </c>
      <c r="Z17" s="54">
        <f t="shared" si="2"/>
        <v>0</v>
      </c>
      <c r="AA17" s="54">
        <f t="shared" si="3"/>
        <v>0</v>
      </c>
      <c r="AB17" s="54">
        <f t="shared" si="26"/>
        <v>0</v>
      </c>
      <c r="AC17" s="54">
        <f t="shared" si="27"/>
        <v>0</v>
      </c>
      <c r="AD17" s="54">
        <f t="shared" si="4"/>
        <v>0</v>
      </c>
      <c r="AE17" s="54">
        <f t="shared" si="28"/>
        <v>0</v>
      </c>
      <c r="AF17" s="54">
        <f t="shared" si="29"/>
        <v>0</v>
      </c>
      <c r="AG17" s="54">
        <f t="shared" si="5"/>
        <v>0</v>
      </c>
      <c r="AH17" s="54">
        <f t="shared" si="30"/>
        <v>0</v>
      </c>
      <c r="AI17" s="54">
        <f t="shared" si="31"/>
        <v>0</v>
      </c>
      <c r="AJ17" s="54">
        <f t="shared" si="6"/>
        <v>0</v>
      </c>
    </row>
    <row r="18" spans="6:36" outlineLevel="1" x14ac:dyDescent="0.2">
      <c r="F18" s="54">
        <f t="shared" si="7"/>
        <v>1</v>
      </c>
      <c r="G18" s="54">
        <f t="shared" si="8"/>
        <v>6</v>
      </c>
      <c r="H18" s="54">
        <f t="shared" si="9"/>
        <v>15</v>
      </c>
      <c r="I18" s="54">
        <f t="shared" si="10"/>
        <v>20</v>
      </c>
      <c r="J18" s="54">
        <f t="shared" si="11"/>
        <v>15</v>
      </c>
      <c r="K18" s="54">
        <f t="shared" si="12"/>
        <v>6</v>
      </c>
      <c r="L18" s="54">
        <f t="shared" si="13"/>
        <v>1</v>
      </c>
      <c r="M18" s="54">
        <f t="shared" si="14"/>
        <v>0</v>
      </c>
      <c r="N18" s="54">
        <f t="shared" si="15"/>
        <v>0</v>
      </c>
      <c r="O18" s="54">
        <f t="shared" si="16"/>
        <v>0</v>
      </c>
      <c r="P18" s="54">
        <f t="shared" si="17"/>
        <v>0</v>
      </c>
      <c r="Q18" s="54">
        <f t="shared" si="18"/>
        <v>0</v>
      </c>
      <c r="R18" s="54">
        <f t="shared" si="19"/>
        <v>0</v>
      </c>
      <c r="S18" s="54">
        <f t="shared" si="20"/>
        <v>0</v>
      </c>
      <c r="T18" s="54">
        <f t="shared" si="21"/>
        <v>0</v>
      </c>
      <c r="U18" s="54">
        <f t="shared" si="22"/>
        <v>0</v>
      </c>
      <c r="V18" s="54">
        <f t="shared" si="23"/>
        <v>0</v>
      </c>
      <c r="W18" s="54">
        <f t="shared" si="1"/>
        <v>0</v>
      </c>
      <c r="X18" s="54">
        <f t="shared" si="24"/>
        <v>0</v>
      </c>
      <c r="Y18" s="54">
        <f t="shared" si="25"/>
        <v>0</v>
      </c>
      <c r="Z18" s="54">
        <f t="shared" si="2"/>
        <v>0</v>
      </c>
      <c r="AA18" s="54">
        <f t="shared" si="3"/>
        <v>0</v>
      </c>
      <c r="AB18" s="54">
        <f t="shared" si="26"/>
        <v>0</v>
      </c>
      <c r="AC18" s="54">
        <f t="shared" si="27"/>
        <v>0</v>
      </c>
      <c r="AD18" s="54">
        <f t="shared" si="4"/>
        <v>0</v>
      </c>
      <c r="AE18" s="54">
        <f t="shared" si="28"/>
        <v>0</v>
      </c>
      <c r="AF18" s="54">
        <f t="shared" si="29"/>
        <v>0</v>
      </c>
      <c r="AG18" s="54">
        <f t="shared" si="5"/>
        <v>0</v>
      </c>
      <c r="AH18" s="54">
        <f t="shared" si="30"/>
        <v>0</v>
      </c>
      <c r="AI18" s="54">
        <f t="shared" si="31"/>
        <v>0</v>
      </c>
      <c r="AJ18" s="54">
        <f t="shared" si="6"/>
        <v>0</v>
      </c>
    </row>
    <row r="19" spans="6:36" outlineLevel="1" x14ac:dyDescent="0.2">
      <c r="F19" s="54">
        <f t="shared" si="7"/>
        <v>1</v>
      </c>
      <c r="G19" s="54">
        <f t="shared" si="8"/>
        <v>7</v>
      </c>
      <c r="H19" s="54">
        <f t="shared" si="9"/>
        <v>21</v>
      </c>
      <c r="I19" s="54">
        <f t="shared" si="10"/>
        <v>35</v>
      </c>
      <c r="J19" s="54">
        <f t="shared" si="11"/>
        <v>35</v>
      </c>
      <c r="K19" s="54">
        <f t="shared" si="12"/>
        <v>21</v>
      </c>
      <c r="L19" s="54">
        <f t="shared" si="13"/>
        <v>7</v>
      </c>
      <c r="M19" s="54">
        <f t="shared" si="14"/>
        <v>1</v>
      </c>
      <c r="N19" s="54">
        <f t="shared" si="15"/>
        <v>0</v>
      </c>
      <c r="O19" s="54">
        <f t="shared" si="16"/>
        <v>0</v>
      </c>
      <c r="P19" s="54">
        <f t="shared" si="17"/>
        <v>0</v>
      </c>
      <c r="Q19" s="54">
        <f t="shared" si="18"/>
        <v>0</v>
      </c>
      <c r="R19" s="54">
        <f t="shared" si="19"/>
        <v>0</v>
      </c>
      <c r="S19" s="54">
        <f t="shared" si="20"/>
        <v>0</v>
      </c>
      <c r="T19" s="54">
        <f t="shared" si="21"/>
        <v>0</v>
      </c>
      <c r="U19" s="54">
        <f t="shared" si="22"/>
        <v>0</v>
      </c>
      <c r="V19" s="54">
        <f t="shared" si="23"/>
        <v>0</v>
      </c>
      <c r="W19" s="54">
        <f t="shared" si="1"/>
        <v>0</v>
      </c>
      <c r="X19" s="54">
        <f t="shared" si="24"/>
        <v>0</v>
      </c>
      <c r="Y19" s="54">
        <f t="shared" si="25"/>
        <v>0</v>
      </c>
      <c r="Z19" s="54">
        <f t="shared" si="2"/>
        <v>0</v>
      </c>
      <c r="AA19" s="54">
        <f t="shared" si="3"/>
        <v>0</v>
      </c>
      <c r="AB19" s="54">
        <f t="shared" si="26"/>
        <v>0</v>
      </c>
      <c r="AC19" s="54">
        <f t="shared" si="27"/>
        <v>0</v>
      </c>
      <c r="AD19" s="54">
        <f t="shared" si="4"/>
        <v>0</v>
      </c>
      <c r="AE19" s="54">
        <f t="shared" si="28"/>
        <v>0</v>
      </c>
      <c r="AF19" s="54">
        <f t="shared" si="29"/>
        <v>0</v>
      </c>
      <c r="AG19" s="54">
        <f t="shared" si="5"/>
        <v>0</v>
      </c>
      <c r="AH19" s="54">
        <f t="shared" si="30"/>
        <v>0</v>
      </c>
      <c r="AI19" s="54">
        <f t="shared" si="31"/>
        <v>0</v>
      </c>
      <c r="AJ19" s="54">
        <f t="shared" si="6"/>
        <v>0</v>
      </c>
    </row>
    <row r="20" spans="6:36" outlineLevel="1" x14ac:dyDescent="0.2">
      <c r="F20" s="54">
        <f t="shared" si="7"/>
        <v>1</v>
      </c>
      <c r="G20" s="54">
        <f t="shared" si="8"/>
        <v>8</v>
      </c>
      <c r="H20" s="54">
        <f t="shared" si="9"/>
        <v>28</v>
      </c>
      <c r="I20" s="54">
        <f t="shared" si="10"/>
        <v>56</v>
      </c>
      <c r="J20" s="54">
        <f t="shared" si="11"/>
        <v>70</v>
      </c>
      <c r="K20" s="54">
        <f t="shared" si="12"/>
        <v>56</v>
      </c>
      <c r="L20" s="54">
        <f t="shared" si="13"/>
        <v>28</v>
      </c>
      <c r="M20" s="54">
        <f t="shared" si="14"/>
        <v>8</v>
      </c>
      <c r="N20" s="54">
        <f t="shared" si="15"/>
        <v>1</v>
      </c>
      <c r="O20" s="54">
        <f t="shared" si="16"/>
        <v>0</v>
      </c>
      <c r="P20" s="54">
        <f t="shared" si="17"/>
        <v>0</v>
      </c>
      <c r="Q20" s="54">
        <f t="shared" si="18"/>
        <v>0</v>
      </c>
      <c r="R20" s="54">
        <f t="shared" si="19"/>
        <v>0</v>
      </c>
      <c r="S20" s="54">
        <f t="shared" si="20"/>
        <v>0</v>
      </c>
      <c r="T20" s="54">
        <f t="shared" si="21"/>
        <v>0</v>
      </c>
      <c r="U20" s="54">
        <f t="shared" si="22"/>
        <v>0</v>
      </c>
      <c r="V20" s="54">
        <f t="shared" si="23"/>
        <v>0</v>
      </c>
      <c r="W20" s="54">
        <f t="shared" si="1"/>
        <v>0</v>
      </c>
      <c r="X20" s="54">
        <f t="shared" si="24"/>
        <v>0</v>
      </c>
      <c r="Y20" s="54">
        <f t="shared" si="25"/>
        <v>0</v>
      </c>
      <c r="Z20" s="54">
        <f t="shared" si="2"/>
        <v>0</v>
      </c>
      <c r="AA20" s="54">
        <f t="shared" si="3"/>
        <v>0</v>
      </c>
      <c r="AB20" s="54">
        <f t="shared" si="26"/>
        <v>0</v>
      </c>
      <c r="AC20" s="54">
        <f t="shared" si="27"/>
        <v>0</v>
      </c>
      <c r="AD20" s="54">
        <f t="shared" si="4"/>
        <v>0</v>
      </c>
      <c r="AE20" s="54">
        <f t="shared" si="28"/>
        <v>0</v>
      </c>
      <c r="AF20" s="54">
        <f t="shared" si="29"/>
        <v>0</v>
      </c>
      <c r="AG20" s="54">
        <f t="shared" si="5"/>
        <v>0</v>
      </c>
      <c r="AH20" s="54">
        <f t="shared" si="30"/>
        <v>0</v>
      </c>
      <c r="AI20" s="54">
        <f t="shared" si="31"/>
        <v>0</v>
      </c>
      <c r="AJ20" s="54">
        <f t="shared" si="6"/>
        <v>0</v>
      </c>
    </row>
    <row r="21" spans="6:36" outlineLevel="1" x14ac:dyDescent="0.2">
      <c r="F21" s="54">
        <f t="shared" si="7"/>
        <v>1</v>
      </c>
      <c r="G21" s="54">
        <f t="shared" si="8"/>
        <v>9</v>
      </c>
      <c r="H21" s="54">
        <f t="shared" si="9"/>
        <v>36</v>
      </c>
      <c r="I21" s="54">
        <f t="shared" si="10"/>
        <v>84</v>
      </c>
      <c r="J21" s="54">
        <f t="shared" si="11"/>
        <v>126</v>
      </c>
      <c r="K21" s="54">
        <f t="shared" si="12"/>
        <v>126</v>
      </c>
      <c r="L21" s="54">
        <f t="shared" si="13"/>
        <v>84</v>
      </c>
      <c r="M21" s="54">
        <f t="shared" si="14"/>
        <v>36</v>
      </c>
      <c r="N21" s="54">
        <f t="shared" si="15"/>
        <v>9</v>
      </c>
      <c r="O21" s="54">
        <f t="shared" si="16"/>
        <v>1</v>
      </c>
      <c r="P21" s="54">
        <f t="shared" si="17"/>
        <v>0</v>
      </c>
      <c r="Q21" s="54">
        <f t="shared" si="18"/>
        <v>0</v>
      </c>
      <c r="R21" s="54">
        <f t="shared" si="19"/>
        <v>0</v>
      </c>
      <c r="S21" s="54">
        <f t="shared" si="20"/>
        <v>0</v>
      </c>
      <c r="T21" s="54">
        <f t="shared" si="21"/>
        <v>0</v>
      </c>
      <c r="U21" s="54">
        <f t="shared" si="22"/>
        <v>0</v>
      </c>
      <c r="V21" s="54">
        <f t="shared" si="23"/>
        <v>0</v>
      </c>
      <c r="W21" s="54">
        <f t="shared" si="1"/>
        <v>0</v>
      </c>
      <c r="X21" s="54">
        <f t="shared" si="24"/>
        <v>0</v>
      </c>
      <c r="Y21" s="54">
        <f t="shared" si="25"/>
        <v>0</v>
      </c>
      <c r="Z21" s="54">
        <f t="shared" si="2"/>
        <v>0</v>
      </c>
      <c r="AA21" s="54">
        <f t="shared" si="3"/>
        <v>0</v>
      </c>
      <c r="AB21" s="54">
        <f t="shared" si="26"/>
        <v>0</v>
      </c>
      <c r="AC21" s="54">
        <f t="shared" si="27"/>
        <v>0</v>
      </c>
      <c r="AD21" s="54">
        <f t="shared" si="4"/>
        <v>0</v>
      </c>
      <c r="AE21" s="54">
        <f t="shared" si="28"/>
        <v>0</v>
      </c>
      <c r="AF21" s="54">
        <f t="shared" si="29"/>
        <v>0</v>
      </c>
      <c r="AG21" s="54">
        <f t="shared" si="5"/>
        <v>0</v>
      </c>
      <c r="AH21" s="54">
        <f t="shared" si="30"/>
        <v>0</v>
      </c>
      <c r="AI21" s="54">
        <f t="shared" si="31"/>
        <v>0</v>
      </c>
      <c r="AJ21" s="54">
        <f t="shared" si="6"/>
        <v>0</v>
      </c>
    </row>
    <row r="22" spans="6:36" outlineLevel="1" x14ac:dyDescent="0.2">
      <c r="F22" s="54">
        <f t="shared" si="7"/>
        <v>1</v>
      </c>
      <c r="G22" s="54">
        <f t="shared" si="8"/>
        <v>10</v>
      </c>
      <c r="H22" s="54">
        <f t="shared" si="9"/>
        <v>45</v>
      </c>
      <c r="I22" s="54">
        <f t="shared" si="10"/>
        <v>120</v>
      </c>
      <c r="J22" s="54">
        <f t="shared" si="11"/>
        <v>210</v>
      </c>
      <c r="K22" s="54">
        <f t="shared" si="12"/>
        <v>252</v>
      </c>
      <c r="L22" s="54">
        <f t="shared" si="13"/>
        <v>210</v>
      </c>
      <c r="M22" s="54">
        <f t="shared" si="14"/>
        <v>120</v>
      </c>
      <c r="N22" s="54">
        <f t="shared" si="15"/>
        <v>45</v>
      </c>
      <c r="O22" s="54">
        <f t="shared" si="16"/>
        <v>10</v>
      </c>
      <c r="P22" s="54">
        <f t="shared" si="17"/>
        <v>1</v>
      </c>
      <c r="Q22" s="54">
        <f t="shared" si="18"/>
        <v>0</v>
      </c>
      <c r="R22" s="54">
        <f t="shared" si="19"/>
        <v>0</v>
      </c>
      <c r="S22" s="54">
        <f t="shared" si="20"/>
        <v>0</v>
      </c>
      <c r="T22" s="54">
        <f t="shared" si="21"/>
        <v>0</v>
      </c>
      <c r="U22" s="54">
        <f t="shared" si="22"/>
        <v>0</v>
      </c>
      <c r="V22" s="54">
        <f t="shared" si="23"/>
        <v>0</v>
      </c>
      <c r="W22" s="54">
        <f t="shared" si="1"/>
        <v>0</v>
      </c>
      <c r="X22" s="54">
        <f t="shared" si="24"/>
        <v>0</v>
      </c>
      <c r="Y22" s="54">
        <f t="shared" si="25"/>
        <v>0</v>
      </c>
      <c r="Z22" s="54">
        <f t="shared" si="2"/>
        <v>0</v>
      </c>
      <c r="AA22" s="54">
        <f t="shared" si="3"/>
        <v>0</v>
      </c>
      <c r="AB22" s="54">
        <f t="shared" si="26"/>
        <v>0</v>
      </c>
      <c r="AC22" s="54">
        <f t="shared" si="27"/>
        <v>0</v>
      </c>
      <c r="AD22" s="54">
        <f t="shared" si="4"/>
        <v>0</v>
      </c>
      <c r="AE22" s="54">
        <f t="shared" si="28"/>
        <v>0</v>
      </c>
      <c r="AF22" s="54">
        <f t="shared" si="29"/>
        <v>0</v>
      </c>
      <c r="AG22" s="54">
        <f t="shared" si="5"/>
        <v>0</v>
      </c>
      <c r="AH22" s="54">
        <f t="shared" si="30"/>
        <v>0</v>
      </c>
      <c r="AI22" s="54">
        <f t="shared" si="31"/>
        <v>0</v>
      </c>
      <c r="AJ22" s="54">
        <f t="shared" si="6"/>
        <v>0</v>
      </c>
    </row>
    <row r="23" spans="6:36" outlineLevel="1" x14ac:dyDescent="0.2">
      <c r="F23" s="54">
        <f t="shared" si="7"/>
        <v>1</v>
      </c>
      <c r="G23" s="54">
        <f t="shared" si="8"/>
        <v>11</v>
      </c>
      <c r="H23" s="54">
        <f t="shared" si="9"/>
        <v>55</v>
      </c>
      <c r="I23" s="54">
        <f t="shared" si="10"/>
        <v>165</v>
      </c>
      <c r="J23" s="54">
        <f t="shared" si="11"/>
        <v>330</v>
      </c>
      <c r="K23" s="54">
        <f t="shared" si="12"/>
        <v>462</v>
      </c>
      <c r="L23" s="54">
        <f t="shared" si="13"/>
        <v>462</v>
      </c>
      <c r="M23" s="54">
        <f t="shared" si="14"/>
        <v>330</v>
      </c>
      <c r="N23" s="54">
        <f t="shared" si="15"/>
        <v>165</v>
      </c>
      <c r="O23" s="54">
        <f t="shared" si="16"/>
        <v>55</v>
      </c>
      <c r="P23" s="54">
        <f t="shared" si="17"/>
        <v>11</v>
      </c>
      <c r="Q23" s="54">
        <f t="shared" si="18"/>
        <v>1</v>
      </c>
      <c r="R23" s="54">
        <f t="shared" si="19"/>
        <v>0</v>
      </c>
      <c r="S23" s="54">
        <f t="shared" si="20"/>
        <v>0</v>
      </c>
      <c r="T23" s="54">
        <f t="shared" si="21"/>
        <v>0</v>
      </c>
      <c r="U23" s="54">
        <f t="shared" si="22"/>
        <v>0</v>
      </c>
      <c r="V23" s="54">
        <f t="shared" si="23"/>
        <v>0</v>
      </c>
      <c r="W23" s="54">
        <f t="shared" si="1"/>
        <v>0</v>
      </c>
      <c r="X23" s="54">
        <f t="shared" si="24"/>
        <v>0</v>
      </c>
      <c r="Y23" s="54">
        <f t="shared" si="25"/>
        <v>0</v>
      </c>
      <c r="Z23" s="54">
        <f t="shared" si="2"/>
        <v>0</v>
      </c>
      <c r="AA23" s="54">
        <f t="shared" si="3"/>
        <v>0</v>
      </c>
      <c r="AB23" s="54">
        <f t="shared" si="26"/>
        <v>0</v>
      </c>
      <c r="AC23" s="54">
        <f t="shared" si="27"/>
        <v>0</v>
      </c>
      <c r="AD23" s="54">
        <f t="shared" si="4"/>
        <v>0</v>
      </c>
      <c r="AE23" s="54">
        <f t="shared" si="28"/>
        <v>0</v>
      </c>
      <c r="AF23" s="54">
        <f t="shared" si="29"/>
        <v>0</v>
      </c>
      <c r="AG23" s="54">
        <f t="shared" si="5"/>
        <v>0</v>
      </c>
      <c r="AH23" s="54">
        <f t="shared" si="30"/>
        <v>0</v>
      </c>
      <c r="AI23" s="54">
        <f t="shared" si="31"/>
        <v>0</v>
      </c>
      <c r="AJ23" s="54">
        <f t="shared" si="6"/>
        <v>0</v>
      </c>
    </row>
    <row r="24" spans="6:36" outlineLevel="1" x14ac:dyDescent="0.2">
      <c r="F24" s="54">
        <f t="shared" si="7"/>
        <v>1</v>
      </c>
      <c r="G24" s="54">
        <f t="shared" si="8"/>
        <v>12</v>
      </c>
      <c r="H24" s="54">
        <f t="shared" si="9"/>
        <v>66</v>
      </c>
      <c r="I24" s="54">
        <f t="shared" si="10"/>
        <v>220</v>
      </c>
      <c r="J24" s="54">
        <f t="shared" si="11"/>
        <v>495</v>
      </c>
      <c r="K24" s="54">
        <f t="shared" si="12"/>
        <v>792</v>
      </c>
      <c r="L24" s="54">
        <f t="shared" si="13"/>
        <v>924</v>
      </c>
      <c r="M24" s="54">
        <f t="shared" si="14"/>
        <v>792</v>
      </c>
      <c r="N24" s="54">
        <f t="shared" si="15"/>
        <v>495</v>
      </c>
      <c r="O24" s="54">
        <f t="shared" si="16"/>
        <v>220</v>
      </c>
      <c r="P24" s="54">
        <f t="shared" si="17"/>
        <v>66</v>
      </c>
      <c r="Q24" s="54">
        <f t="shared" si="18"/>
        <v>12</v>
      </c>
      <c r="R24" s="54">
        <f t="shared" si="19"/>
        <v>1</v>
      </c>
      <c r="S24" s="54">
        <f t="shared" si="20"/>
        <v>0</v>
      </c>
      <c r="T24" s="54">
        <f t="shared" si="21"/>
        <v>0</v>
      </c>
      <c r="U24" s="54">
        <f t="shared" si="22"/>
        <v>0</v>
      </c>
      <c r="V24" s="54">
        <f t="shared" si="23"/>
        <v>0</v>
      </c>
      <c r="W24" s="54">
        <f t="shared" si="1"/>
        <v>0</v>
      </c>
      <c r="X24" s="54">
        <f t="shared" si="24"/>
        <v>0</v>
      </c>
      <c r="Y24" s="54">
        <f t="shared" si="25"/>
        <v>0</v>
      </c>
      <c r="Z24" s="54">
        <f t="shared" si="2"/>
        <v>0</v>
      </c>
      <c r="AA24" s="54">
        <f t="shared" si="3"/>
        <v>0</v>
      </c>
      <c r="AB24" s="54">
        <f t="shared" si="26"/>
        <v>0</v>
      </c>
      <c r="AC24" s="54">
        <f t="shared" si="27"/>
        <v>0</v>
      </c>
      <c r="AD24" s="54">
        <f t="shared" si="4"/>
        <v>0</v>
      </c>
      <c r="AE24" s="54">
        <f t="shared" si="28"/>
        <v>0</v>
      </c>
      <c r="AF24" s="54">
        <f t="shared" si="29"/>
        <v>0</v>
      </c>
      <c r="AG24" s="54">
        <f t="shared" si="5"/>
        <v>0</v>
      </c>
      <c r="AH24" s="54">
        <f t="shared" si="30"/>
        <v>0</v>
      </c>
      <c r="AI24" s="54">
        <f t="shared" si="31"/>
        <v>0</v>
      </c>
      <c r="AJ24" s="54">
        <f t="shared" si="6"/>
        <v>0</v>
      </c>
    </row>
    <row r="25" spans="6:36" outlineLevel="1" x14ac:dyDescent="0.2">
      <c r="F25" s="54">
        <f t="shared" si="7"/>
        <v>1</v>
      </c>
      <c r="G25" s="54">
        <f t="shared" si="8"/>
        <v>13</v>
      </c>
      <c r="H25" s="54">
        <f t="shared" si="9"/>
        <v>78</v>
      </c>
      <c r="I25" s="54">
        <f t="shared" si="10"/>
        <v>286</v>
      </c>
      <c r="J25" s="54">
        <f t="shared" si="11"/>
        <v>715</v>
      </c>
      <c r="K25" s="54">
        <f t="shared" si="12"/>
        <v>1287</v>
      </c>
      <c r="L25" s="54">
        <f t="shared" si="13"/>
        <v>1716</v>
      </c>
      <c r="M25" s="54">
        <f t="shared" si="14"/>
        <v>1716</v>
      </c>
      <c r="N25" s="54">
        <f t="shared" si="15"/>
        <v>1287</v>
      </c>
      <c r="O25" s="54">
        <f t="shared" si="16"/>
        <v>715</v>
      </c>
      <c r="P25" s="54">
        <f t="shared" si="17"/>
        <v>286</v>
      </c>
      <c r="Q25" s="54">
        <f t="shared" si="18"/>
        <v>78</v>
      </c>
      <c r="R25" s="54">
        <f t="shared" si="19"/>
        <v>13</v>
      </c>
      <c r="S25" s="54">
        <f t="shared" si="20"/>
        <v>1</v>
      </c>
      <c r="T25" s="54">
        <f t="shared" si="21"/>
        <v>0</v>
      </c>
      <c r="U25" s="54">
        <f t="shared" si="22"/>
        <v>0</v>
      </c>
      <c r="V25" s="54">
        <f t="shared" si="23"/>
        <v>0</v>
      </c>
      <c r="W25" s="54">
        <f t="shared" si="1"/>
        <v>0</v>
      </c>
      <c r="X25" s="54">
        <f t="shared" si="24"/>
        <v>0</v>
      </c>
      <c r="Y25" s="54">
        <f t="shared" si="25"/>
        <v>0</v>
      </c>
      <c r="Z25" s="54">
        <f t="shared" si="2"/>
        <v>0</v>
      </c>
      <c r="AA25" s="54">
        <f t="shared" si="3"/>
        <v>0</v>
      </c>
      <c r="AB25" s="54">
        <f t="shared" si="26"/>
        <v>0</v>
      </c>
      <c r="AC25" s="54">
        <f t="shared" si="27"/>
        <v>0</v>
      </c>
      <c r="AD25" s="54">
        <f t="shared" si="4"/>
        <v>0</v>
      </c>
      <c r="AE25" s="54">
        <f t="shared" si="28"/>
        <v>0</v>
      </c>
      <c r="AF25" s="54">
        <f t="shared" si="29"/>
        <v>0</v>
      </c>
      <c r="AG25" s="54">
        <f t="shared" si="5"/>
        <v>0</v>
      </c>
      <c r="AH25" s="54">
        <f t="shared" si="30"/>
        <v>0</v>
      </c>
      <c r="AI25" s="54">
        <f t="shared" si="31"/>
        <v>0</v>
      </c>
      <c r="AJ25" s="54">
        <f t="shared" si="6"/>
        <v>0</v>
      </c>
    </row>
    <row r="26" spans="6:36" outlineLevel="1" x14ac:dyDescent="0.2">
      <c r="F26" s="54">
        <f t="shared" si="7"/>
        <v>1</v>
      </c>
      <c r="G26" s="54">
        <f t="shared" si="8"/>
        <v>14</v>
      </c>
      <c r="H26" s="54">
        <f t="shared" si="9"/>
        <v>91</v>
      </c>
      <c r="I26" s="54">
        <f t="shared" si="10"/>
        <v>364</v>
      </c>
      <c r="J26" s="54">
        <f t="shared" si="11"/>
        <v>1001</v>
      </c>
      <c r="K26" s="54">
        <f t="shared" si="12"/>
        <v>2002</v>
      </c>
      <c r="L26" s="54">
        <f t="shared" si="13"/>
        <v>3003</v>
      </c>
      <c r="M26" s="54">
        <f t="shared" si="14"/>
        <v>3432</v>
      </c>
      <c r="N26" s="54">
        <f t="shared" si="15"/>
        <v>3003</v>
      </c>
      <c r="O26" s="54">
        <f t="shared" si="16"/>
        <v>2002</v>
      </c>
      <c r="P26" s="54">
        <f t="shared" si="17"/>
        <v>1001</v>
      </c>
      <c r="Q26" s="54">
        <f t="shared" si="18"/>
        <v>364</v>
      </c>
      <c r="R26" s="54">
        <f t="shared" si="19"/>
        <v>91</v>
      </c>
      <c r="S26" s="54">
        <f t="shared" si="20"/>
        <v>14</v>
      </c>
      <c r="T26" s="54">
        <f t="shared" si="21"/>
        <v>1</v>
      </c>
      <c r="U26" s="54">
        <f t="shared" si="22"/>
        <v>0</v>
      </c>
      <c r="V26" s="54">
        <f t="shared" si="23"/>
        <v>0</v>
      </c>
      <c r="W26" s="54">
        <f t="shared" si="1"/>
        <v>0</v>
      </c>
      <c r="X26" s="54">
        <f t="shared" si="24"/>
        <v>0</v>
      </c>
      <c r="Y26" s="54">
        <f t="shared" si="25"/>
        <v>0</v>
      </c>
      <c r="Z26" s="54">
        <f t="shared" si="2"/>
        <v>0</v>
      </c>
      <c r="AA26" s="54">
        <f t="shared" si="3"/>
        <v>0</v>
      </c>
      <c r="AB26" s="54">
        <f t="shared" si="26"/>
        <v>0</v>
      </c>
      <c r="AC26" s="54">
        <f t="shared" si="27"/>
        <v>0</v>
      </c>
      <c r="AD26" s="54">
        <f t="shared" si="4"/>
        <v>0</v>
      </c>
      <c r="AE26" s="54">
        <f t="shared" si="28"/>
        <v>0</v>
      </c>
      <c r="AF26" s="54">
        <f t="shared" si="29"/>
        <v>0</v>
      </c>
      <c r="AG26" s="54">
        <f t="shared" si="5"/>
        <v>0</v>
      </c>
      <c r="AH26" s="54">
        <f t="shared" si="30"/>
        <v>0</v>
      </c>
      <c r="AI26" s="54">
        <f t="shared" si="31"/>
        <v>0</v>
      </c>
      <c r="AJ26" s="54">
        <f t="shared" si="6"/>
        <v>0</v>
      </c>
    </row>
    <row r="27" spans="6:36" outlineLevel="1" x14ac:dyDescent="0.2">
      <c r="F27" s="54">
        <f t="shared" si="7"/>
        <v>1</v>
      </c>
      <c r="G27" s="54">
        <f t="shared" si="8"/>
        <v>15</v>
      </c>
      <c r="H27" s="54">
        <f t="shared" si="9"/>
        <v>105</v>
      </c>
      <c r="I27" s="54">
        <f t="shared" si="10"/>
        <v>455</v>
      </c>
      <c r="J27" s="54">
        <f t="shared" si="11"/>
        <v>1365</v>
      </c>
      <c r="K27" s="54">
        <f t="shared" si="12"/>
        <v>3003</v>
      </c>
      <c r="L27" s="54">
        <f t="shared" si="13"/>
        <v>5005</v>
      </c>
      <c r="M27" s="54">
        <f t="shared" si="14"/>
        <v>6435</v>
      </c>
      <c r="N27" s="54">
        <f t="shared" si="15"/>
        <v>6435</v>
      </c>
      <c r="O27" s="54">
        <f t="shared" si="16"/>
        <v>5005</v>
      </c>
      <c r="P27" s="54">
        <f t="shared" si="17"/>
        <v>3003</v>
      </c>
      <c r="Q27" s="54">
        <f t="shared" si="18"/>
        <v>1365</v>
      </c>
      <c r="R27" s="54">
        <f t="shared" si="19"/>
        <v>455</v>
      </c>
      <c r="S27" s="54">
        <f t="shared" si="20"/>
        <v>105</v>
      </c>
      <c r="T27" s="54">
        <f t="shared" si="21"/>
        <v>15</v>
      </c>
      <c r="U27" s="54">
        <f t="shared" si="22"/>
        <v>1</v>
      </c>
      <c r="V27" s="54">
        <f t="shared" si="23"/>
        <v>0</v>
      </c>
      <c r="W27" s="54">
        <f t="shared" si="1"/>
        <v>0</v>
      </c>
      <c r="X27" s="54">
        <f t="shared" si="24"/>
        <v>0</v>
      </c>
      <c r="Y27" s="54">
        <f t="shared" si="25"/>
        <v>0</v>
      </c>
      <c r="Z27" s="54">
        <f t="shared" si="2"/>
        <v>0</v>
      </c>
      <c r="AA27" s="54">
        <f t="shared" si="3"/>
        <v>0</v>
      </c>
      <c r="AB27" s="54">
        <f t="shared" si="26"/>
        <v>0</v>
      </c>
      <c r="AC27" s="54">
        <f t="shared" si="27"/>
        <v>0</v>
      </c>
      <c r="AD27" s="54">
        <f t="shared" si="4"/>
        <v>0</v>
      </c>
      <c r="AE27" s="54">
        <f t="shared" si="28"/>
        <v>0</v>
      </c>
      <c r="AF27" s="54">
        <f t="shared" si="29"/>
        <v>0</v>
      </c>
      <c r="AG27" s="54">
        <f t="shared" si="5"/>
        <v>0</v>
      </c>
      <c r="AH27" s="54">
        <f t="shared" si="30"/>
        <v>0</v>
      </c>
      <c r="AI27" s="54">
        <f t="shared" si="31"/>
        <v>0</v>
      </c>
      <c r="AJ27" s="54">
        <f t="shared" si="6"/>
        <v>0</v>
      </c>
    </row>
    <row r="28" spans="6:36" outlineLevel="1" x14ac:dyDescent="0.2">
      <c r="F28" s="54">
        <f t="shared" si="7"/>
        <v>1</v>
      </c>
      <c r="G28" s="54">
        <f t="shared" si="8"/>
        <v>16</v>
      </c>
      <c r="H28" s="54">
        <f t="shared" si="9"/>
        <v>120</v>
      </c>
      <c r="I28" s="54">
        <f t="shared" si="10"/>
        <v>560</v>
      </c>
      <c r="J28" s="54">
        <f t="shared" si="11"/>
        <v>1820</v>
      </c>
      <c r="K28" s="54">
        <f t="shared" si="12"/>
        <v>4368</v>
      </c>
      <c r="L28" s="54">
        <f t="shared" si="13"/>
        <v>8008</v>
      </c>
      <c r="M28" s="54">
        <f t="shared" si="14"/>
        <v>11440</v>
      </c>
      <c r="N28" s="54">
        <f t="shared" si="15"/>
        <v>12870</v>
      </c>
      <c r="O28" s="54">
        <f t="shared" si="16"/>
        <v>11440</v>
      </c>
      <c r="P28" s="54">
        <f t="shared" si="17"/>
        <v>8008</v>
      </c>
      <c r="Q28" s="54">
        <f t="shared" si="18"/>
        <v>4368</v>
      </c>
      <c r="R28" s="54">
        <f t="shared" si="19"/>
        <v>1820</v>
      </c>
      <c r="S28" s="54">
        <f t="shared" si="20"/>
        <v>560</v>
      </c>
      <c r="T28" s="54">
        <f t="shared" si="21"/>
        <v>120</v>
      </c>
      <c r="U28" s="54">
        <f t="shared" si="22"/>
        <v>16</v>
      </c>
      <c r="V28" s="54">
        <f t="shared" si="23"/>
        <v>1</v>
      </c>
      <c r="W28" s="54">
        <f t="shared" si="1"/>
        <v>0</v>
      </c>
      <c r="X28" s="54">
        <f t="shared" si="24"/>
        <v>0</v>
      </c>
      <c r="Y28" s="54">
        <f t="shared" si="25"/>
        <v>0</v>
      </c>
      <c r="Z28" s="54">
        <f t="shared" si="2"/>
        <v>0</v>
      </c>
      <c r="AA28" s="54">
        <f t="shared" si="3"/>
        <v>0</v>
      </c>
      <c r="AB28" s="54">
        <f t="shared" si="26"/>
        <v>0</v>
      </c>
      <c r="AC28" s="54">
        <f t="shared" si="27"/>
        <v>0</v>
      </c>
      <c r="AD28" s="54">
        <f t="shared" si="4"/>
        <v>0</v>
      </c>
      <c r="AE28" s="54">
        <f t="shared" si="28"/>
        <v>0</v>
      </c>
      <c r="AF28" s="54">
        <f t="shared" si="29"/>
        <v>0</v>
      </c>
      <c r="AG28" s="54">
        <f t="shared" si="5"/>
        <v>0</v>
      </c>
      <c r="AH28" s="54">
        <f t="shared" si="30"/>
        <v>0</v>
      </c>
      <c r="AI28" s="54">
        <f t="shared" si="31"/>
        <v>0</v>
      </c>
      <c r="AJ28" s="54">
        <f t="shared" si="6"/>
        <v>0</v>
      </c>
    </row>
    <row r="29" spans="6:36" outlineLevel="1" x14ac:dyDescent="0.2">
      <c r="F29" s="54">
        <f t="shared" si="7"/>
        <v>1</v>
      </c>
      <c r="G29" s="54">
        <f t="shared" si="8"/>
        <v>17</v>
      </c>
      <c r="H29" s="54">
        <f t="shared" si="9"/>
        <v>136</v>
      </c>
      <c r="I29" s="54">
        <f t="shared" si="10"/>
        <v>680</v>
      </c>
      <c r="J29" s="54">
        <f t="shared" si="11"/>
        <v>2380</v>
      </c>
      <c r="K29" s="54">
        <f t="shared" si="12"/>
        <v>6188</v>
      </c>
      <c r="L29" s="54">
        <f t="shared" si="13"/>
        <v>12376</v>
      </c>
      <c r="M29" s="54">
        <f t="shared" si="14"/>
        <v>19448</v>
      </c>
      <c r="N29" s="54">
        <f t="shared" si="15"/>
        <v>24310</v>
      </c>
      <c r="O29" s="54">
        <f t="shared" si="16"/>
        <v>24310</v>
      </c>
      <c r="P29" s="54">
        <f t="shared" si="17"/>
        <v>19448</v>
      </c>
      <c r="Q29" s="54">
        <f t="shared" si="18"/>
        <v>12376</v>
      </c>
      <c r="R29" s="54">
        <f t="shared" si="19"/>
        <v>6188</v>
      </c>
      <c r="S29" s="54">
        <f t="shared" si="20"/>
        <v>2380</v>
      </c>
      <c r="T29" s="54">
        <f t="shared" si="21"/>
        <v>680</v>
      </c>
      <c r="U29" s="54">
        <f t="shared" si="22"/>
        <v>136</v>
      </c>
      <c r="V29" s="54">
        <f t="shared" si="23"/>
        <v>17</v>
      </c>
      <c r="W29" s="54">
        <f t="shared" si="1"/>
        <v>1</v>
      </c>
      <c r="X29" s="54">
        <f t="shared" si="24"/>
        <v>0</v>
      </c>
      <c r="Y29" s="54">
        <f t="shared" si="25"/>
        <v>0</v>
      </c>
      <c r="Z29" s="54">
        <f t="shared" si="2"/>
        <v>0</v>
      </c>
      <c r="AA29" s="54">
        <f t="shared" si="3"/>
        <v>0</v>
      </c>
      <c r="AB29" s="54">
        <f t="shared" si="26"/>
        <v>0</v>
      </c>
      <c r="AC29" s="54">
        <f t="shared" si="27"/>
        <v>0</v>
      </c>
      <c r="AD29" s="54">
        <f t="shared" si="4"/>
        <v>0</v>
      </c>
      <c r="AE29" s="54">
        <f t="shared" si="28"/>
        <v>0</v>
      </c>
      <c r="AF29" s="54">
        <f t="shared" si="29"/>
        <v>0</v>
      </c>
      <c r="AG29" s="54">
        <f t="shared" si="5"/>
        <v>0</v>
      </c>
      <c r="AH29" s="54">
        <f t="shared" si="30"/>
        <v>0</v>
      </c>
      <c r="AI29" s="54">
        <f t="shared" si="31"/>
        <v>0</v>
      </c>
      <c r="AJ29" s="54">
        <f t="shared" si="6"/>
        <v>0</v>
      </c>
    </row>
    <row r="30" spans="6:36" outlineLevel="1" x14ac:dyDescent="0.2">
      <c r="F30" s="54">
        <f t="shared" si="7"/>
        <v>1</v>
      </c>
      <c r="G30" s="54">
        <f t="shared" si="8"/>
        <v>18</v>
      </c>
      <c r="H30" s="54">
        <f t="shared" si="9"/>
        <v>153</v>
      </c>
      <c r="I30" s="54">
        <f t="shared" si="10"/>
        <v>816</v>
      </c>
      <c r="J30" s="54">
        <f t="shared" si="11"/>
        <v>3060</v>
      </c>
      <c r="K30" s="54">
        <f t="shared" si="12"/>
        <v>8568</v>
      </c>
      <c r="L30" s="54">
        <f t="shared" si="13"/>
        <v>18564</v>
      </c>
      <c r="M30" s="54">
        <f t="shared" si="14"/>
        <v>31824</v>
      </c>
      <c r="N30" s="54">
        <f t="shared" si="15"/>
        <v>43758</v>
      </c>
      <c r="O30" s="54">
        <f t="shared" si="16"/>
        <v>48620</v>
      </c>
      <c r="P30" s="54">
        <f t="shared" si="17"/>
        <v>43758</v>
      </c>
      <c r="Q30" s="54">
        <f t="shared" si="18"/>
        <v>31824</v>
      </c>
      <c r="R30" s="54">
        <f t="shared" si="19"/>
        <v>18564</v>
      </c>
      <c r="S30" s="54">
        <f t="shared" si="20"/>
        <v>8568</v>
      </c>
      <c r="T30" s="54">
        <f t="shared" si="21"/>
        <v>3060</v>
      </c>
      <c r="U30" s="54">
        <f t="shared" si="22"/>
        <v>816</v>
      </c>
      <c r="V30" s="54">
        <f t="shared" si="23"/>
        <v>153</v>
      </c>
      <c r="W30" s="54">
        <f t="shared" si="1"/>
        <v>18</v>
      </c>
      <c r="X30" s="54">
        <f t="shared" si="24"/>
        <v>1</v>
      </c>
      <c r="Y30" s="54">
        <f t="shared" si="25"/>
        <v>0</v>
      </c>
      <c r="Z30" s="54">
        <f t="shared" si="2"/>
        <v>0</v>
      </c>
      <c r="AA30" s="54">
        <f t="shared" si="3"/>
        <v>0</v>
      </c>
      <c r="AB30" s="54">
        <f t="shared" si="26"/>
        <v>0</v>
      </c>
      <c r="AC30" s="54">
        <f t="shared" si="27"/>
        <v>0</v>
      </c>
      <c r="AD30" s="54">
        <f t="shared" si="4"/>
        <v>0</v>
      </c>
      <c r="AE30" s="54">
        <f t="shared" si="28"/>
        <v>0</v>
      </c>
      <c r="AF30" s="54">
        <f t="shared" si="29"/>
        <v>0</v>
      </c>
      <c r="AG30" s="54">
        <f t="shared" si="5"/>
        <v>0</v>
      </c>
      <c r="AH30" s="54">
        <f t="shared" si="30"/>
        <v>0</v>
      </c>
      <c r="AI30" s="54">
        <f t="shared" si="31"/>
        <v>0</v>
      </c>
      <c r="AJ30" s="54">
        <f t="shared" si="6"/>
        <v>0</v>
      </c>
    </row>
    <row r="31" spans="6:36" outlineLevel="1" x14ac:dyDescent="0.2">
      <c r="F31" s="54">
        <f t="shared" si="7"/>
        <v>1</v>
      </c>
      <c r="G31" s="54">
        <f t="shared" si="8"/>
        <v>19</v>
      </c>
      <c r="H31" s="54">
        <f t="shared" si="9"/>
        <v>171</v>
      </c>
      <c r="I31" s="54">
        <f t="shared" si="10"/>
        <v>969</v>
      </c>
      <c r="J31" s="54">
        <f t="shared" si="11"/>
        <v>3876</v>
      </c>
      <c r="K31" s="54">
        <f t="shared" si="12"/>
        <v>11628</v>
      </c>
      <c r="L31" s="54">
        <f t="shared" si="13"/>
        <v>27132</v>
      </c>
      <c r="M31" s="54">
        <f t="shared" si="14"/>
        <v>50388</v>
      </c>
      <c r="N31" s="54">
        <f t="shared" si="15"/>
        <v>75582</v>
      </c>
      <c r="O31" s="54">
        <f t="shared" si="16"/>
        <v>92378</v>
      </c>
      <c r="P31" s="54">
        <f t="shared" si="17"/>
        <v>92378</v>
      </c>
      <c r="Q31" s="54">
        <f t="shared" si="18"/>
        <v>75582</v>
      </c>
      <c r="R31" s="54">
        <f t="shared" si="19"/>
        <v>50388</v>
      </c>
      <c r="S31" s="54">
        <f t="shared" si="20"/>
        <v>27132</v>
      </c>
      <c r="T31" s="54">
        <f t="shared" si="21"/>
        <v>11628</v>
      </c>
      <c r="U31" s="54">
        <f t="shared" si="22"/>
        <v>3876</v>
      </c>
      <c r="V31" s="54">
        <f t="shared" si="23"/>
        <v>969</v>
      </c>
      <c r="W31" s="54">
        <f t="shared" si="1"/>
        <v>171</v>
      </c>
      <c r="X31" s="54">
        <f t="shared" si="24"/>
        <v>19</v>
      </c>
      <c r="Y31" s="54">
        <f t="shared" si="25"/>
        <v>1</v>
      </c>
      <c r="Z31" s="54">
        <f t="shared" si="2"/>
        <v>0</v>
      </c>
      <c r="AA31" s="54">
        <f t="shared" si="3"/>
        <v>0</v>
      </c>
      <c r="AB31" s="54">
        <f t="shared" si="26"/>
        <v>0</v>
      </c>
      <c r="AC31" s="54">
        <f t="shared" si="27"/>
        <v>0</v>
      </c>
      <c r="AD31" s="54">
        <f t="shared" si="4"/>
        <v>0</v>
      </c>
      <c r="AE31" s="54">
        <f t="shared" si="28"/>
        <v>0</v>
      </c>
      <c r="AF31" s="54">
        <f t="shared" si="29"/>
        <v>0</v>
      </c>
      <c r="AG31" s="54">
        <f t="shared" si="5"/>
        <v>0</v>
      </c>
      <c r="AH31" s="54">
        <f t="shared" si="30"/>
        <v>0</v>
      </c>
      <c r="AI31" s="54">
        <f t="shared" si="31"/>
        <v>0</v>
      </c>
      <c r="AJ31" s="54">
        <f t="shared" si="6"/>
        <v>0</v>
      </c>
    </row>
    <row r="32" spans="6:36" outlineLevel="1" x14ac:dyDescent="0.2">
      <c r="F32" s="54">
        <f t="shared" si="7"/>
        <v>1</v>
      </c>
      <c r="G32" s="54">
        <f t="shared" si="8"/>
        <v>20</v>
      </c>
      <c r="H32" s="54">
        <f t="shared" si="9"/>
        <v>190</v>
      </c>
      <c r="I32" s="54">
        <f t="shared" si="10"/>
        <v>1140</v>
      </c>
      <c r="J32" s="54">
        <f t="shared" si="11"/>
        <v>4845</v>
      </c>
      <c r="K32" s="54">
        <f t="shared" si="12"/>
        <v>15504</v>
      </c>
      <c r="L32" s="54">
        <f t="shared" si="13"/>
        <v>38760</v>
      </c>
      <c r="M32" s="54">
        <f t="shared" si="14"/>
        <v>77520</v>
      </c>
      <c r="N32" s="54">
        <f t="shared" si="15"/>
        <v>125970</v>
      </c>
      <c r="O32" s="54">
        <f t="shared" si="16"/>
        <v>167960</v>
      </c>
      <c r="P32" s="54">
        <f t="shared" si="17"/>
        <v>184756</v>
      </c>
      <c r="Q32" s="54">
        <f t="shared" si="18"/>
        <v>167960</v>
      </c>
      <c r="R32" s="54">
        <f t="shared" si="19"/>
        <v>125970</v>
      </c>
      <c r="S32" s="54">
        <f t="shared" si="20"/>
        <v>77520</v>
      </c>
      <c r="T32" s="54">
        <f t="shared" si="21"/>
        <v>38760</v>
      </c>
      <c r="U32" s="54">
        <f t="shared" si="22"/>
        <v>15504</v>
      </c>
      <c r="V32" s="54">
        <f t="shared" si="23"/>
        <v>4845</v>
      </c>
      <c r="W32" s="54">
        <f t="shared" si="1"/>
        <v>1140</v>
      </c>
      <c r="X32" s="54">
        <f t="shared" si="24"/>
        <v>190</v>
      </c>
      <c r="Y32" s="54">
        <f t="shared" si="25"/>
        <v>20</v>
      </c>
      <c r="Z32" s="54">
        <f t="shared" si="2"/>
        <v>1</v>
      </c>
      <c r="AA32" s="54">
        <f t="shared" si="3"/>
        <v>0</v>
      </c>
      <c r="AB32" s="54">
        <f t="shared" si="26"/>
        <v>0</v>
      </c>
      <c r="AC32" s="54">
        <f t="shared" si="27"/>
        <v>0</v>
      </c>
      <c r="AD32" s="54">
        <f t="shared" si="4"/>
        <v>0</v>
      </c>
      <c r="AE32" s="54">
        <f t="shared" si="28"/>
        <v>0</v>
      </c>
      <c r="AF32" s="54">
        <f t="shared" si="29"/>
        <v>0</v>
      </c>
      <c r="AG32" s="54">
        <f t="shared" si="5"/>
        <v>0</v>
      </c>
      <c r="AH32" s="54">
        <f t="shared" si="30"/>
        <v>0</v>
      </c>
      <c r="AI32" s="54">
        <f t="shared" si="31"/>
        <v>0</v>
      </c>
      <c r="AJ32" s="54">
        <f t="shared" si="6"/>
        <v>0</v>
      </c>
    </row>
    <row r="33" spans="6:36" outlineLevel="1" x14ac:dyDescent="0.2">
      <c r="F33" s="54">
        <f t="shared" si="7"/>
        <v>1</v>
      </c>
      <c r="G33" s="54">
        <f t="shared" si="8"/>
        <v>21</v>
      </c>
      <c r="H33" s="54">
        <f t="shared" si="9"/>
        <v>210</v>
      </c>
      <c r="I33" s="54">
        <f t="shared" si="10"/>
        <v>1330</v>
      </c>
      <c r="J33" s="54">
        <f t="shared" si="11"/>
        <v>5985</v>
      </c>
      <c r="K33" s="54">
        <f t="shared" si="12"/>
        <v>20349</v>
      </c>
      <c r="L33" s="54">
        <f t="shared" si="13"/>
        <v>54264</v>
      </c>
      <c r="M33" s="54">
        <f t="shared" si="14"/>
        <v>116280</v>
      </c>
      <c r="N33" s="54">
        <f t="shared" si="15"/>
        <v>203490</v>
      </c>
      <c r="O33" s="54">
        <f t="shared" si="16"/>
        <v>293930</v>
      </c>
      <c r="P33" s="54">
        <f t="shared" si="17"/>
        <v>352716</v>
      </c>
      <c r="Q33" s="54">
        <f t="shared" si="18"/>
        <v>352716</v>
      </c>
      <c r="R33" s="54">
        <f t="shared" si="19"/>
        <v>293930</v>
      </c>
      <c r="S33" s="54">
        <f t="shared" si="20"/>
        <v>203490</v>
      </c>
      <c r="T33" s="54">
        <f t="shared" si="21"/>
        <v>116280</v>
      </c>
      <c r="U33" s="54">
        <f t="shared" si="22"/>
        <v>54264</v>
      </c>
      <c r="V33" s="54">
        <f t="shared" si="23"/>
        <v>20349</v>
      </c>
      <c r="W33" s="54">
        <f t="shared" si="1"/>
        <v>5985</v>
      </c>
      <c r="X33" s="54">
        <f t="shared" si="24"/>
        <v>1330</v>
      </c>
      <c r="Y33" s="54">
        <f t="shared" si="25"/>
        <v>210</v>
      </c>
      <c r="Z33" s="54">
        <f t="shared" si="2"/>
        <v>21</v>
      </c>
      <c r="AA33" s="54">
        <f t="shared" si="3"/>
        <v>1</v>
      </c>
      <c r="AB33" s="54">
        <f t="shared" si="26"/>
        <v>0</v>
      </c>
      <c r="AC33" s="54">
        <f t="shared" si="27"/>
        <v>0</v>
      </c>
      <c r="AD33" s="54">
        <f t="shared" si="4"/>
        <v>0</v>
      </c>
      <c r="AE33" s="54">
        <f t="shared" si="28"/>
        <v>0</v>
      </c>
      <c r="AF33" s="54">
        <f t="shared" si="29"/>
        <v>0</v>
      </c>
      <c r="AG33" s="54">
        <f t="shared" si="5"/>
        <v>0</v>
      </c>
      <c r="AH33" s="54">
        <f t="shared" si="30"/>
        <v>0</v>
      </c>
      <c r="AI33" s="54">
        <f t="shared" si="31"/>
        <v>0</v>
      </c>
      <c r="AJ33" s="54">
        <f t="shared" si="6"/>
        <v>0</v>
      </c>
    </row>
    <row r="34" spans="6:36" outlineLevel="1" x14ac:dyDescent="0.2">
      <c r="F34" s="54">
        <f t="shared" si="7"/>
        <v>1</v>
      </c>
      <c r="G34" s="54">
        <f t="shared" si="8"/>
        <v>22</v>
      </c>
      <c r="H34" s="54">
        <f t="shared" si="9"/>
        <v>231</v>
      </c>
      <c r="I34" s="54">
        <f t="shared" si="10"/>
        <v>1540</v>
      </c>
      <c r="J34" s="54">
        <f t="shared" si="11"/>
        <v>7315</v>
      </c>
      <c r="K34" s="54">
        <f t="shared" si="12"/>
        <v>26334</v>
      </c>
      <c r="L34" s="54">
        <f t="shared" si="13"/>
        <v>74613</v>
      </c>
      <c r="M34" s="54">
        <f t="shared" si="14"/>
        <v>170544</v>
      </c>
      <c r="N34" s="54">
        <f t="shared" si="15"/>
        <v>319770</v>
      </c>
      <c r="O34" s="54">
        <f t="shared" si="16"/>
        <v>497420</v>
      </c>
      <c r="P34" s="54">
        <f t="shared" si="17"/>
        <v>646646</v>
      </c>
      <c r="Q34" s="54">
        <f t="shared" si="18"/>
        <v>705432</v>
      </c>
      <c r="R34" s="54">
        <f t="shared" si="19"/>
        <v>646646</v>
      </c>
      <c r="S34" s="54">
        <f t="shared" si="20"/>
        <v>497420</v>
      </c>
      <c r="T34" s="54">
        <f t="shared" si="21"/>
        <v>319770</v>
      </c>
      <c r="U34" s="54">
        <f t="shared" si="22"/>
        <v>170544</v>
      </c>
      <c r="V34" s="54">
        <f t="shared" si="23"/>
        <v>74613</v>
      </c>
      <c r="W34" s="54">
        <f t="shared" si="1"/>
        <v>26334</v>
      </c>
      <c r="X34" s="54">
        <f t="shared" si="24"/>
        <v>7315</v>
      </c>
      <c r="Y34" s="54">
        <f t="shared" si="25"/>
        <v>1540</v>
      </c>
      <c r="Z34" s="54">
        <f t="shared" si="2"/>
        <v>231</v>
      </c>
      <c r="AA34" s="54">
        <f t="shared" si="3"/>
        <v>22</v>
      </c>
      <c r="AB34" s="54">
        <f t="shared" si="26"/>
        <v>1</v>
      </c>
      <c r="AC34" s="54">
        <f t="shared" si="27"/>
        <v>0</v>
      </c>
      <c r="AD34" s="54">
        <f t="shared" si="4"/>
        <v>0</v>
      </c>
      <c r="AE34" s="54">
        <f t="shared" si="28"/>
        <v>0</v>
      </c>
      <c r="AF34" s="54">
        <f t="shared" si="29"/>
        <v>0</v>
      </c>
      <c r="AG34" s="54">
        <f t="shared" si="5"/>
        <v>0</v>
      </c>
      <c r="AH34" s="54">
        <f t="shared" si="30"/>
        <v>0</v>
      </c>
      <c r="AI34" s="54">
        <f t="shared" si="31"/>
        <v>0</v>
      </c>
      <c r="AJ34" s="54">
        <f t="shared" si="6"/>
        <v>0</v>
      </c>
    </row>
    <row r="35" spans="6:36" outlineLevel="1" x14ac:dyDescent="0.2">
      <c r="F35" s="54">
        <f>E34+F34</f>
        <v>1</v>
      </c>
      <c r="G35" s="54">
        <f>F34+G34</f>
        <v>23</v>
      </c>
      <c r="H35" s="54">
        <f t="shared" si="9"/>
        <v>253</v>
      </c>
      <c r="I35" s="54">
        <f t="shared" si="10"/>
        <v>1771</v>
      </c>
      <c r="J35" s="54">
        <f t="shared" si="11"/>
        <v>8855</v>
      </c>
      <c r="K35" s="54">
        <f t="shared" si="12"/>
        <v>33649</v>
      </c>
      <c r="L35" s="54">
        <f t="shared" si="13"/>
        <v>100947</v>
      </c>
      <c r="M35" s="54">
        <f t="shared" si="14"/>
        <v>245157</v>
      </c>
      <c r="N35" s="54">
        <f t="shared" si="15"/>
        <v>490314</v>
      </c>
      <c r="O35" s="54">
        <f t="shared" si="16"/>
        <v>817190</v>
      </c>
      <c r="P35" s="54">
        <f t="shared" si="17"/>
        <v>1144066</v>
      </c>
      <c r="Q35" s="54">
        <f t="shared" si="18"/>
        <v>1352078</v>
      </c>
      <c r="R35" s="54">
        <f t="shared" si="19"/>
        <v>1352078</v>
      </c>
      <c r="S35" s="54">
        <f t="shared" si="20"/>
        <v>1144066</v>
      </c>
      <c r="T35" s="54">
        <f t="shared" si="21"/>
        <v>817190</v>
      </c>
      <c r="U35" s="54">
        <f>T34+U34</f>
        <v>490314</v>
      </c>
      <c r="V35" s="54">
        <f>U34+V34</f>
        <v>245157</v>
      </c>
      <c r="W35" s="54">
        <f t="shared" si="1"/>
        <v>100947</v>
      </c>
      <c r="X35" s="54">
        <f>W34+X34</f>
        <v>33649</v>
      </c>
      <c r="Y35" s="54">
        <f>X34+Y34</f>
        <v>8855</v>
      </c>
      <c r="Z35" s="54">
        <f t="shared" si="2"/>
        <v>1771</v>
      </c>
      <c r="AA35" s="54">
        <f t="shared" si="3"/>
        <v>253</v>
      </c>
      <c r="AB35" s="54">
        <f>AA34+AB34</f>
        <v>23</v>
      </c>
      <c r="AC35" s="54">
        <f>AB34+AC34</f>
        <v>1</v>
      </c>
      <c r="AD35" s="54">
        <f t="shared" si="4"/>
        <v>0</v>
      </c>
      <c r="AE35" s="54">
        <f>AD34+AE34</f>
        <v>0</v>
      </c>
      <c r="AF35" s="54">
        <f>AE34+AF34</f>
        <v>0</v>
      </c>
      <c r="AG35" s="54">
        <f t="shared" si="5"/>
        <v>0</v>
      </c>
      <c r="AH35" s="54">
        <f>AG34+AH34</f>
        <v>0</v>
      </c>
      <c r="AI35" s="54">
        <f>AH34+AI34</f>
        <v>0</v>
      </c>
      <c r="AJ35" s="54">
        <f t="shared" si="6"/>
        <v>0</v>
      </c>
    </row>
    <row r="36" spans="6:36" outlineLevel="1" x14ac:dyDescent="0.2">
      <c r="F36" s="54">
        <f t="shared" ref="F36:F39" si="32">E35+F35</f>
        <v>1</v>
      </c>
      <c r="G36" s="54">
        <f t="shared" ref="G36:G39" si="33">F35+G35</f>
        <v>24</v>
      </c>
      <c r="H36" s="54">
        <f t="shared" ref="H36:H42" si="34">G35+H35</f>
        <v>276</v>
      </c>
      <c r="I36" s="54">
        <f t="shared" ref="I36:I42" si="35">H35+I35</f>
        <v>2024</v>
      </c>
      <c r="J36" s="54">
        <f t="shared" ref="J36:J42" si="36">I35+J35</f>
        <v>10626</v>
      </c>
      <c r="K36" s="54">
        <f t="shared" ref="K36:K42" si="37">J35+K35</f>
        <v>42504</v>
      </c>
      <c r="L36" s="54">
        <f t="shared" ref="L36:L42" si="38">K35+L35</f>
        <v>134596</v>
      </c>
      <c r="M36" s="54">
        <f t="shared" ref="M36:M42" si="39">L35+M35</f>
        <v>346104</v>
      </c>
      <c r="N36" s="54">
        <f t="shared" ref="N36:N42" si="40">M35+N35</f>
        <v>735471</v>
      </c>
      <c r="O36" s="54">
        <f t="shared" ref="O36:O42" si="41">N35+O35</f>
        <v>1307504</v>
      </c>
      <c r="P36" s="54">
        <f t="shared" ref="P36:P42" si="42">O35+P35</f>
        <v>1961256</v>
      </c>
      <c r="Q36" s="54">
        <f t="shared" ref="Q36:Q42" si="43">P35+Q35</f>
        <v>2496144</v>
      </c>
      <c r="R36" s="54">
        <f t="shared" ref="R36:R42" si="44">Q35+R35</f>
        <v>2704156</v>
      </c>
      <c r="S36" s="54">
        <f t="shared" ref="S36:S42" si="45">R35+S35</f>
        <v>2496144</v>
      </c>
      <c r="T36" s="54">
        <f t="shared" ref="T36:T42" si="46">S35+T35</f>
        <v>1961256</v>
      </c>
      <c r="U36" s="54">
        <f t="shared" ref="U36:U39" si="47">T35+U35</f>
        <v>1307504</v>
      </c>
      <c r="V36" s="54">
        <f t="shared" ref="V36:V39" si="48">U35+V35</f>
        <v>735471</v>
      </c>
      <c r="W36" s="54">
        <f t="shared" si="1"/>
        <v>346104</v>
      </c>
      <c r="X36" s="54">
        <f t="shared" ref="X36:X39" si="49">W35+X35</f>
        <v>134596</v>
      </c>
      <c r="Y36" s="54">
        <f t="shared" ref="Y36:Y39" si="50">X35+Y35</f>
        <v>42504</v>
      </c>
      <c r="Z36" s="54">
        <f t="shared" si="2"/>
        <v>10626</v>
      </c>
      <c r="AA36" s="54">
        <f t="shared" si="3"/>
        <v>2024</v>
      </c>
      <c r="AB36" s="54">
        <f t="shared" ref="AB36:AB39" si="51">AA35+AB35</f>
        <v>276</v>
      </c>
      <c r="AC36" s="54">
        <f t="shared" ref="AC36:AC39" si="52">AB35+AC35</f>
        <v>24</v>
      </c>
      <c r="AD36" s="54">
        <f t="shared" si="4"/>
        <v>1</v>
      </c>
      <c r="AE36" s="54">
        <f t="shared" ref="AE36:AE39" si="53">AD35+AE35</f>
        <v>0</v>
      </c>
      <c r="AF36" s="54">
        <f t="shared" ref="AF36:AF39" si="54">AE35+AF35</f>
        <v>0</v>
      </c>
      <c r="AG36" s="54">
        <f t="shared" si="5"/>
        <v>0</v>
      </c>
      <c r="AH36" s="54">
        <f t="shared" ref="AH36:AH39" si="55">AG35+AH35</f>
        <v>0</v>
      </c>
      <c r="AI36" s="54">
        <f t="shared" ref="AI36:AI39" si="56">AH35+AI35</f>
        <v>0</v>
      </c>
      <c r="AJ36" s="54">
        <f t="shared" si="6"/>
        <v>0</v>
      </c>
    </row>
    <row r="37" spans="6:36" outlineLevel="1" x14ac:dyDescent="0.2">
      <c r="F37" s="54">
        <f t="shared" si="32"/>
        <v>1</v>
      </c>
      <c r="G37" s="54">
        <f t="shared" si="33"/>
        <v>25</v>
      </c>
      <c r="H37" s="54">
        <f t="shared" si="34"/>
        <v>300</v>
      </c>
      <c r="I37" s="54">
        <f t="shared" si="35"/>
        <v>2300</v>
      </c>
      <c r="J37" s="54">
        <f t="shared" si="36"/>
        <v>12650</v>
      </c>
      <c r="K37" s="54">
        <f t="shared" si="37"/>
        <v>53130</v>
      </c>
      <c r="L37" s="54">
        <f t="shared" si="38"/>
        <v>177100</v>
      </c>
      <c r="M37" s="54">
        <f t="shared" si="39"/>
        <v>480700</v>
      </c>
      <c r="N37" s="54">
        <f t="shared" si="40"/>
        <v>1081575</v>
      </c>
      <c r="O37" s="54">
        <f t="shared" si="41"/>
        <v>2042975</v>
      </c>
      <c r="P37" s="54">
        <f t="shared" si="42"/>
        <v>3268760</v>
      </c>
      <c r="Q37" s="54">
        <f t="shared" si="43"/>
        <v>4457400</v>
      </c>
      <c r="R37" s="54">
        <f t="shared" si="44"/>
        <v>5200300</v>
      </c>
      <c r="S37" s="54">
        <f t="shared" si="45"/>
        <v>5200300</v>
      </c>
      <c r="T37" s="54">
        <f t="shared" si="46"/>
        <v>4457400</v>
      </c>
      <c r="U37" s="54">
        <f t="shared" si="47"/>
        <v>3268760</v>
      </c>
      <c r="V37" s="54">
        <f t="shared" si="48"/>
        <v>2042975</v>
      </c>
      <c r="W37" s="54">
        <f t="shared" si="1"/>
        <v>1081575</v>
      </c>
      <c r="X37" s="54">
        <f t="shared" si="49"/>
        <v>480700</v>
      </c>
      <c r="Y37" s="54">
        <f t="shared" si="50"/>
        <v>177100</v>
      </c>
      <c r="Z37" s="54">
        <f t="shared" si="2"/>
        <v>53130</v>
      </c>
      <c r="AA37" s="54">
        <f t="shared" si="3"/>
        <v>12650</v>
      </c>
      <c r="AB37" s="54">
        <f t="shared" si="51"/>
        <v>2300</v>
      </c>
      <c r="AC37" s="54">
        <f t="shared" si="52"/>
        <v>300</v>
      </c>
      <c r="AD37" s="54">
        <f t="shared" si="4"/>
        <v>25</v>
      </c>
      <c r="AE37" s="54">
        <f t="shared" si="53"/>
        <v>1</v>
      </c>
      <c r="AF37" s="54">
        <f t="shared" si="54"/>
        <v>0</v>
      </c>
      <c r="AG37" s="54">
        <f t="shared" si="5"/>
        <v>0</v>
      </c>
      <c r="AH37" s="54">
        <f t="shared" si="55"/>
        <v>0</v>
      </c>
      <c r="AI37" s="54">
        <f t="shared" si="56"/>
        <v>0</v>
      </c>
      <c r="AJ37" s="54">
        <f t="shared" si="6"/>
        <v>0</v>
      </c>
    </row>
    <row r="38" spans="6:36" outlineLevel="1" x14ac:dyDescent="0.2">
      <c r="F38" s="54">
        <f t="shared" si="32"/>
        <v>1</v>
      </c>
      <c r="G38" s="54">
        <f t="shared" si="33"/>
        <v>26</v>
      </c>
      <c r="H38" s="54">
        <f t="shared" si="34"/>
        <v>325</v>
      </c>
      <c r="I38" s="54">
        <f t="shared" si="35"/>
        <v>2600</v>
      </c>
      <c r="J38" s="54">
        <f t="shared" si="36"/>
        <v>14950</v>
      </c>
      <c r="K38" s="54">
        <f t="shared" si="37"/>
        <v>65780</v>
      </c>
      <c r="L38" s="54">
        <f t="shared" si="38"/>
        <v>230230</v>
      </c>
      <c r="M38" s="54">
        <f t="shared" si="39"/>
        <v>657800</v>
      </c>
      <c r="N38" s="54">
        <f t="shared" si="40"/>
        <v>1562275</v>
      </c>
      <c r="O38" s="54">
        <f t="shared" si="41"/>
        <v>3124550</v>
      </c>
      <c r="P38" s="54">
        <f t="shared" si="42"/>
        <v>5311735</v>
      </c>
      <c r="Q38" s="54">
        <f t="shared" si="43"/>
        <v>7726160</v>
      </c>
      <c r="R38" s="54">
        <f t="shared" si="44"/>
        <v>9657700</v>
      </c>
      <c r="S38" s="54">
        <f t="shared" si="45"/>
        <v>10400600</v>
      </c>
      <c r="T38" s="54">
        <f t="shared" si="46"/>
        <v>9657700</v>
      </c>
      <c r="U38" s="54">
        <f t="shared" si="47"/>
        <v>7726160</v>
      </c>
      <c r="V38" s="54">
        <f t="shared" si="48"/>
        <v>5311735</v>
      </c>
      <c r="W38" s="54">
        <f t="shared" si="1"/>
        <v>3124550</v>
      </c>
      <c r="X38" s="54">
        <f t="shared" si="49"/>
        <v>1562275</v>
      </c>
      <c r="Y38" s="54">
        <f t="shared" si="50"/>
        <v>657800</v>
      </c>
      <c r="Z38" s="54">
        <f t="shared" si="2"/>
        <v>230230</v>
      </c>
      <c r="AA38" s="54">
        <f t="shared" si="3"/>
        <v>65780</v>
      </c>
      <c r="AB38" s="54">
        <f t="shared" si="51"/>
        <v>14950</v>
      </c>
      <c r="AC38" s="54">
        <f t="shared" si="52"/>
        <v>2600</v>
      </c>
      <c r="AD38" s="54">
        <f t="shared" si="4"/>
        <v>325</v>
      </c>
      <c r="AE38" s="54">
        <f t="shared" si="53"/>
        <v>26</v>
      </c>
      <c r="AF38" s="54">
        <f t="shared" si="54"/>
        <v>1</v>
      </c>
      <c r="AG38" s="54">
        <f t="shared" si="5"/>
        <v>0</v>
      </c>
      <c r="AH38" s="54">
        <f t="shared" si="55"/>
        <v>0</v>
      </c>
      <c r="AI38" s="54">
        <f t="shared" si="56"/>
        <v>0</v>
      </c>
      <c r="AJ38" s="54">
        <f t="shared" si="6"/>
        <v>0</v>
      </c>
    </row>
    <row r="39" spans="6:36" outlineLevel="1" x14ac:dyDescent="0.2">
      <c r="F39" s="54">
        <f t="shared" si="32"/>
        <v>1</v>
      </c>
      <c r="G39" s="54">
        <f t="shared" si="33"/>
        <v>27</v>
      </c>
      <c r="H39" s="54">
        <f t="shared" si="34"/>
        <v>351</v>
      </c>
      <c r="I39" s="54">
        <f t="shared" si="35"/>
        <v>2925</v>
      </c>
      <c r="J39" s="54">
        <f t="shared" si="36"/>
        <v>17550</v>
      </c>
      <c r="K39" s="54">
        <f t="shared" si="37"/>
        <v>80730</v>
      </c>
      <c r="L39" s="54">
        <f t="shared" si="38"/>
        <v>296010</v>
      </c>
      <c r="M39" s="54">
        <f t="shared" si="39"/>
        <v>888030</v>
      </c>
      <c r="N39" s="54">
        <f t="shared" si="40"/>
        <v>2220075</v>
      </c>
      <c r="O39" s="54">
        <f t="shared" si="41"/>
        <v>4686825</v>
      </c>
      <c r="P39" s="54">
        <f t="shared" si="42"/>
        <v>8436285</v>
      </c>
      <c r="Q39" s="54">
        <f t="shared" si="43"/>
        <v>13037895</v>
      </c>
      <c r="R39" s="54">
        <f t="shared" si="44"/>
        <v>17383860</v>
      </c>
      <c r="S39" s="54">
        <f t="shared" si="45"/>
        <v>20058300</v>
      </c>
      <c r="T39" s="54">
        <f t="shared" si="46"/>
        <v>20058300</v>
      </c>
      <c r="U39" s="54">
        <f t="shared" si="47"/>
        <v>17383860</v>
      </c>
      <c r="V39" s="54">
        <f t="shared" si="48"/>
        <v>13037895</v>
      </c>
      <c r="W39" s="54">
        <f t="shared" si="1"/>
        <v>8436285</v>
      </c>
      <c r="X39" s="54">
        <f t="shared" si="49"/>
        <v>4686825</v>
      </c>
      <c r="Y39" s="54">
        <f t="shared" si="50"/>
        <v>2220075</v>
      </c>
      <c r="Z39" s="54">
        <f t="shared" si="2"/>
        <v>888030</v>
      </c>
      <c r="AA39" s="54">
        <f t="shared" si="3"/>
        <v>296010</v>
      </c>
      <c r="AB39" s="54">
        <f t="shared" si="51"/>
        <v>80730</v>
      </c>
      <c r="AC39" s="54">
        <f t="shared" si="52"/>
        <v>17550</v>
      </c>
      <c r="AD39" s="54">
        <f t="shared" si="4"/>
        <v>2925</v>
      </c>
      <c r="AE39" s="54">
        <f t="shared" si="53"/>
        <v>351</v>
      </c>
      <c r="AF39" s="54">
        <f t="shared" si="54"/>
        <v>27</v>
      </c>
      <c r="AG39" s="54">
        <f t="shared" si="5"/>
        <v>1</v>
      </c>
      <c r="AH39" s="54">
        <f t="shared" si="55"/>
        <v>0</v>
      </c>
      <c r="AI39" s="54">
        <f t="shared" si="56"/>
        <v>0</v>
      </c>
      <c r="AJ39" s="54">
        <f t="shared" si="6"/>
        <v>0</v>
      </c>
    </row>
    <row r="40" spans="6:36" outlineLevel="1" x14ac:dyDescent="0.2">
      <c r="F40" s="54">
        <f>E39+F39</f>
        <v>1</v>
      </c>
      <c r="G40" s="54">
        <f>F39+G39</f>
        <v>28</v>
      </c>
      <c r="H40" s="54">
        <f t="shared" si="34"/>
        <v>378</v>
      </c>
      <c r="I40" s="54">
        <f t="shared" si="35"/>
        <v>3276</v>
      </c>
      <c r="J40" s="54">
        <f t="shared" si="36"/>
        <v>20475</v>
      </c>
      <c r="K40" s="54">
        <f t="shared" si="37"/>
        <v>98280</v>
      </c>
      <c r="L40" s="54">
        <f t="shared" si="38"/>
        <v>376740</v>
      </c>
      <c r="M40" s="54">
        <f t="shared" si="39"/>
        <v>1184040</v>
      </c>
      <c r="N40" s="54">
        <f t="shared" si="40"/>
        <v>3108105</v>
      </c>
      <c r="O40" s="54">
        <f t="shared" si="41"/>
        <v>6906900</v>
      </c>
      <c r="P40" s="54">
        <f t="shared" si="42"/>
        <v>13123110</v>
      </c>
      <c r="Q40" s="54">
        <f t="shared" si="43"/>
        <v>21474180</v>
      </c>
      <c r="R40" s="54">
        <f t="shared" si="44"/>
        <v>30421755</v>
      </c>
      <c r="S40" s="54">
        <f t="shared" si="45"/>
        <v>37442160</v>
      </c>
      <c r="T40" s="54">
        <f t="shared" si="46"/>
        <v>40116600</v>
      </c>
      <c r="U40" s="54">
        <f>T39+U39</f>
        <v>37442160</v>
      </c>
      <c r="V40" s="54">
        <f>U39+V39</f>
        <v>30421755</v>
      </c>
      <c r="W40" s="54">
        <f t="shared" ref="W40:W42" si="57">V39+W39</f>
        <v>21474180</v>
      </c>
      <c r="X40" s="54">
        <f>W39+X39</f>
        <v>13123110</v>
      </c>
      <c r="Y40" s="54">
        <f>X39+Y39</f>
        <v>6906900</v>
      </c>
      <c r="Z40" s="54">
        <f t="shared" ref="Z40:Z42" si="58">Y39+Z39</f>
        <v>3108105</v>
      </c>
      <c r="AA40" s="54">
        <f t="shared" ref="AA40:AA42" si="59">Z39+AA39</f>
        <v>1184040</v>
      </c>
      <c r="AB40" s="54">
        <f>AA39+AB39</f>
        <v>376740</v>
      </c>
      <c r="AC40" s="54">
        <f>AB39+AC39</f>
        <v>98280</v>
      </c>
      <c r="AD40" s="54">
        <f t="shared" ref="AD40:AD42" si="60">AC39+AD39</f>
        <v>20475</v>
      </c>
      <c r="AE40" s="54">
        <f>AD39+AE39</f>
        <v>3276</v>
      </c>
      <c r="AF40" s="54">
        <f>AE39+AF39</f>
        <v>378</v>
      </c>
      <c r="AG40" s="54">
        <f t="shared" ref="AG40:AG42" si="61">AF39+AG39</f>
        <v>28</v>
      </c>
      <c r="AH40" s="54">
        <f>AG39+AH39</f>
        <v>1</v>
      </c>
      <c r="AI40" s="54">
        <f>AH39+AI39</f>
        <v>0</v>
      </c>
      <c r="AJ40" s="54">
        <f t="shared" si="6"/>
        <v>0</v>
      </c>
    </row>
    <row r="41" spans="6:36" outlineLevel="1" x14ac:dyDescent="0.2">
      <c r="F41" s="54">
        <f t="shared" ref="F41:F42" si="62">E40+F40</f>
        <v>1</v>
      </c>
      <c r="G41" s="54">
        <f t="shared" ref="G41:G42" si="63">F40+G40</f>
        <v>29</v>
      </c>
      <c r="H41" s="54">
        <f t="shared" si="34"/>
        <v>406</v>
      </c>
      <c r="I41" s="54">
        <f t="shared" si="35"/>
        <v>3654</v>
      </c>
      <c r="J41" s="54">
        <f t="shared" si="36"/>
        <v>23751</v>
      </c>
      <c r="K41" s="54">
        <f t="shared" si="37"/>
        <v>118755</v>
      </c>
      <c r="L41" s="54">
        <f t="shared" si="38"/>
        <v>475020</v>
      </c>
      <c r="M41" s="54">
        <f t="shared" si="39"/>
        <v>1560780</v>
      </c>
      <c r="N41" s="54">
        <f t="shared" si="40"/>
        <v>4292145</v>
      </c>
      <c r="O41" s="54">
        <f t="shared" si="41"/>
        <v>10015005</v>
      </c>
      <c r="P41" s="54">
        <f t="shared" si="42"/>
        <v>20030010</v>
      </c>
      <c r="Q41" s="54">
        <f t="shared" si="43"/>
        <v>34597290</v>
      </c>
      <c r="R41" s="54">
        <f t="shared" si="44"/>
        <v>51895935</v>
      </c>
      <c r="S41" s="54">
        <f t="shared" si="45"/>
        <v>67863915</v>
      </c>
      <c r="T41" s="54">
        <f t="shared" si="46"/>
        <v>77558760</v>
      </c>
      <c r="U41" s="54">
        <f t="shared" ref="U41:U42" si="64">T40+U40</f>
        <v>77558760</v>
      </c>
      <c r="V41" s="54">
        <f t="shared" ref="V41:V42" si="65">U40+V40</f>
        <v>67863915</v>
      </c>
      <c r="W41" s="54">
        <f t="shared" si="57"/>
        <v>51895935</v>
      </c>
      <c r="X41" s="54">
        <f t="shared" ref="X41:X42" si="66">W40+X40</f>
        <v>34597290</v>
      </c>
      <c r="Y41" s="54">
        <f t="shared" ref="Y41:Y42" si="67">X40+Y40</f>
        <v>20030010</v>
      </c>
      <c r="Z41" s="54">
        <f t="shared" si="58"/>
        <v>10015005</v>
      </c>
      <c r="AA41" s="54">
        <f t="shared" si="59"/>
        <v>4292145</v>
      </c>
      <c r="AB41" s="54">
        <f t="shared" ref="AB41:AB42" si="68">AA40+AB40</f>
        <v>1560780</v>
      </c>
      <c r="AC41" s="54">
        <f t="shared" ref="AC41:AC42" si="69">AB40+AC40</f>
        <v>475020</v>
      </c>
      <c r="AD41" s="54">
        <f t="shared" si="60"/>
        <v>118755</v>
      </c>
      <c r="AE41" s="54">
        <f t="shared" ref="AE41:AE42" si="70">AD40+AE40</f>
        <v>23751</v>
      </c>
      <c r="AF41" s="54">
        <f t="shared" ref="AF41:AF42" si="71">AE40+AF40</f>
        <v>3654</v>
      </c>
      <c r="AG41" s="54">
        <f t="shared" si="61"/>
        <v>406</v>
      </c>
      <c r="AH41" s="54">
        <f t="shared" ref="AH41:AH42" si="72">AG40+AH40</f>
        <v>29</v>
      </c>
      <c r="AI41" s="54">
        <f t="shared" ref="AI41:AI42" si="73">AH40+AI40</f>
        <v>1</v>
      </c>
      <c r="AJ41" s="54">
        <f t="shared" si="6"/>
        <v>0</v>
      </c>
    </row>
    <row r="42" spans="6:36" outlineLevel="1" x14ac:dyDescent="0.2">
      <c r="F42" s="54">
        <f t="shared" si="62"/>
        <v>1</v>
      </c>
      <c r="G42" s="54">
        <f t="shared" si="63"/>
        <v>30</v>
      </c>
      <c r="H42" s="54">
        <f t="shared" si="34"/>
        <v>435</v>
      </c>
      <c r="I42" s="54">
        <f t="shared" si="35"/>
        <v>4060</v>
      </c>
      <c r="J42" s="54">
        <f t="shared" si="36"/>
        <v>27405</v>
      </c>
      <c r="K42" s="54">
        <f t="shared" si="37"/>
        <v>142506</v>
      </c>
      <c r="L42" s="54">
        <f t="shared" si="38"/>
        <v>593775</v>
      </c>
      <c r="M42" s="54">
        <f t="shared" si="39"/>
        <v>2035800</v>
      </c>
      <c r="N42" s="54">
        <f t="shared" si="40"/>
        <v>5852925</v>
      </c>
      <c r="O42" s="54">
        <f t="shared" si="41"/>
        <v>14307150</v>
      </c>
      <c r="P42" s="54">
        <f t="shared" si="42"/>
        <v>30045015</v>
      </c>
      <c r="Q42" s="54">
        <f t="shared" si="43"/>
        <v>54627300</v>
      </c>
      <c r="R42" s="54">
        <f t="shared" si="44"/>
        <v>86493225</v>
      </c>
      <c r="S42" s="54">
        <f t="shared" si="45"/>
        <v>119759850</v>
      </c>
      <c r="T42" s="54">
        <f t="shared" si="46"/>
        <v>145422675</v>
      </c>
      <c r="U42" s="54">
        <f t="shared" si="64"/>
        <v>155117520</v>
      </c>
      <c r="V42" s="54">
        <f t="shared" si="65"/>
        <v>145422675</v>
      </c>
      <c r="W42" s="54">
        <f t="shared" si="57"/>
        <v>119759850</v>
      </c>
      <c r="X42" s="54">
        <f t="shared" si="66"/>
        <v>86493225</v>
      </c>
      <c r="Y42" s="54">
        <f t="shared" si="67"/>
        <v>54627300</v>
      </c>
      <c r="Z42" s="54">
        <f t="shared" si="58"/>
        <v>30045015</v>
      </c>
      <c r="AA42" s="54">
        <f t="shared" si="59"/>
        <v>14307150</v>
      </c>
      <c r="AB42" s="54">
        <f t="shared" si="68"/>
        <v>5852925</v>
      </c>
      <c r="AC42" s="54">
        <f t="shared" si="69"/>
        <v>2035800</v>
      </c>
      <c r="AD42" s="54">
        <f t="shared" si="60"/>
        <v>593775</v>
      </c>
      <c r="AE42" s="54">
        <f t="shared" si="70"/>
        <v>142506</v>
      </c>
      <c r="AF42" s="54">
        <f t="shared" si="71"/>
        <v>27405</v>
      </c>
      <c r="AG42" s="54">
        <f t="shared" si="61"/>
        <v>4060</v>
      </c>
      <c r="AH42" s="54">
        <f t="shared" si="72"/>
        <v>435</v>
      </c>
      <c r="AI42" s="54">
        <f t="shared" si="73"/>
        <v>30</v>
      </c>
      <c r="AJ42" s="54">
        <f t="shared" si="6"/>
        <v>1</v>
      </c>
    </row>
    <row r="43" spans="6:36" outlineLevel="1" x14ac:dyDescent="0.2"/>
    <row r="44" spans="6:36" outlineLevel="1" x14ac:dyDescent="0.2"/>
  </sheetData>
  <mergeCells count="1">
    <mergeCell ref="A3:E3"/>
  </mergeCells>
  <conditionalFormatting sqref="I4">
    <cfRule type="cellIs" dxfId="10" priority="1" operator="notEqual">
      <formula>0</formula>
    </cfRule>
  </conditionalFormatting>
  <hyperlinks>
    <hyperlink ref="A3:E3" location="HL_Navigator" tooltip="Go to Navigator (Table of Contents)" display="Navigator" xr:uid="{401FB205-2F71-4A8E-8497-F5868F5B3864}"/>
    <hyperlink ref="A3" location="HL_Navigator" display="Navigator" xr:uid="{C88AF532-5FF4-411C-A315-41A8E8D86665}"/>
    <hyperlink ref="I4" location="Overall_Error_Check" tooltip="Go to Overall Error Check" display="Overall_Error_Check" xr:uid="{73E76ED5-8107-49F1-9FD4-8622C9B8CE85}"/>
  </hyperlinks>
  <pageMargins left="0.70866141732283472" right="0.70866141732283472" top="0.74803149606299213" bottom="0.74803149606299213" header="0.31496062992125984" footer="0.31496062992125984"/>
  <pageSetup paperSize="9" scale="44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05990-4BAC-42BE-B465-C69061BF154C}">
  <sheetPr>
    <outlinePr summaryBelow="0" summaryRight="0"/>
    <pageSetUpPr fitToPage="1"/>
  </sheetPr>
  <dimension ref="A1:AA42"/>
  <sheetViews>
    <sheetView showGridLines="0" workbookViewId="0">
      <pane ySplit="4" topLeftCell="A5" activePane="bottomLeft" state="frozen"/>
      <selection pane="bottomLeft" activeCell="A3" sqref="A3:E3"/>
    </sheetView>
  </sheetViews>
  <sheetFormatPr defaultRowHeight="12" outlineLevelRow="1" x14ac:dyDescent="0.2"/>
  <cols>
    <col min="1" max="5" width="3.7109375" style="52" customWidth="1"/>
    <col min="6" max="16384" width="9.140625" style="52"/>
  </cols>
  <sheetData>
    <row r="1" spans="1:27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Pascal's Triangle Calculations</v>
      </c>
    </row>
    <row r="2" spans="1:27" ht="18" x14ac:dyDescent="0.25">
      <c r="A2" s="16" t="str">
        <f ca="1">Model_Name</f>
        <v>SP LAMBDA Recursion Examples.xlsm</v>
      </c>
    </row>
    <row r="3" spans="1:27" x14ac:dyDescent="0.2">
      <c r="A3" s="62" t="s">
        <v>1</v>
      </c>
      <c r="B3" s="62"/>
      <c r="C3" s="62"/>
      <c r="D3" s="62"/>
      <c r="E3" s="62"/>
    </row>
    <row r="4" spans="1:27" ht="14.25" x14ac:dyDescent="0.2">
      <c r="E4" s="52" t="s">
        <v>2</v>
      </c>
      <c r="I4" s="1">
        <f ca="1">Overall_Error_Check</f>
        <v>0</v>
      </c>
    </row>
    <row r="5" spans="1:27" x14ac:dyDescent="0.2">
      <c r="A5" s="51"/>
    </row>
    <row r="6" spans="1:27" ht="16.5" thickBot="1" x14ac:dyDescent="0.3">
      <c r="B6" s="40">
        <f>MAX($B$5:$B5)+1</f>
        <v>1</v>
      </c>
      <c r="C6" s="2" t="s">
        <v>80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2.75" outlineLevel="1" thickTop="1" x14ac:dyDescent="0.2"/>
    <row r="8" spans="1:27" ht="16.5" outlineLevel="1" x14ac:dyDescent="0.25">
      <c r="C8" s="3" t="s">
        <v>68</v>
      </c>
    </row>
    <row r="9" spans="1:27" outlineLevel="1" x14ac:dyDescent="0.2"/>
    <row r="10" spans="1:27" ht="15" outlineLevel="1" x14ac:dyDescent="0.25">
      <c r="D10" s="4" t="s">
        <v>81</v>
      </c>
    </row>
    <row r="11" spans="1:27" outlineLevel="1" x14ac:dyDescent="0.2"/>
    <row r="12" spans="1:27" outlineLevel="1" x14ac:dyDescent="0.2">
      <c r="E12" s="52" t="s">
        <v>82</v>
      </c>
      <c r="I12" s="49">
        <v>14</v>
      </c>
    </row>
    <row r="13" spans="1:27" outlineLevel="1" x14ac:dyDescent="0.2">
      <c r="E13" s="52" t="s">
        <v>83</v>
      </c>
      <c r="I13" s="49">
        <v>8</v>
      </c>
    </row>
    <row r="14" spans="1:27" outlineLevel="1" x14ac:dyDescent="0.2"/>
    <row r="15" spans="1:27" outlineLevel="1" x14ac:dyDescent="0.2"/>
    <row r="16" spans="1:27" ht="16.5" outlineLevel="1" x14ac:dyDescent="0.25">
      <c r="C16" s="3" t="s">
        <v>84</v>
      </c>
    </row>
    <row r="17" spans="4:11" outlineLevel="1" x14ac:dyDescent="0.2"/>
    <row r="18" spans="4:11" ht="15" outlineLevel="1" x14ac:dyDescent="0.25">
      <c r="D18" s="4" t="s">
        <v>85</v>
      </c>
    </row>
    <row r="19" spans="4:11" outlineLevel="1" x14ac:dyDescent="0.2"/>
    <row r="20" spans="4:11" outlineLevel="1" x14ac:dyDescent="0.2">
      <c r="E20" s="52" t="s">
        <v>86</v>
      </c>
      <c r="I20" s="56" cm="1">
        <f t="array" ref="I20">IFERROR(INDEX('Pascal''s Triangle'!$F$12:$AJ$42,$I$12+1,$I$13+1),)</f>
        <v>3003</v>
      </c>
      <c r="K20" s="19" t="str">
        <f ca="1">IFERROR(_xlfn.FORMULATEXT(I20),"")</f>
        <v>=IFERROR(INDEX('Pascal''s Triangle'!$F$12:$AJ$42,$I$12+1,$I$13+1),)</v>
      </c>
    </row>
    <row r="21" spans="4:11" outlineLevel="1" x14ac:dyDescent="0.2">
      <c r="E21" s="52" t="s">
        <v>87</v>
      </c>
      <c r="I21" s="56">
        <f>IFERROR(COMBIN($I$12,$I$13),)</f>
        <v>3002.9999999999995</v>
      </c>
      <c r="K21" s="19" t="str">
        <f ca="1">IFERROR(_xlfn.FORMULATEXT(I21),"")</f>
        <v>=IFERROR(COMBIN($I$12,$I$13),)</v>
      </c>
    </row>
    <row r="22" spans="4:11" outlineLevel="1" x14ac:dyDescent="0.2">
      <c r="I22" s="55"/>
    </row>
    <row r="23" spans="4:11" ht="15" outlineLevel="1" x14ac:dyDescent="0.25">
      <c r="D23" s="4" t="s">
        <v>77</v>
      </c>
      <c r="G23" s="19"/>
      <c r="I23" s="55"/>
    </row>
    <row r="24" spans="4:11" outlineLevel="1" x14ac:dyDescent="0.2">
      <c r="G24" s="19"/>
      <c r="I24" s="55"/>
    </row>
    <row r="25" spans="4:11" outlineLevel="1" x14ac:dyDescent="0.2">
      <c r="E25" s="52" t="s">
        <v>88</v>
      </c>
      <c r="I25" s="56" cm="1">
        <f t="array" ref="I25">Pascal($I$12,$I$13)</f>
        <v>3003</v>
      </c>
      <c r="K25" s="19" t="str">
        <f t="shared" ref="K25:K31" ca="1" si="0">IFERROR(_xlfn.FORMULATEXT(I25),"")</f>
        <v>=Pascal($I$12,$I$13)</v>
      </c>
    </row>
    <row r="26" spans="4:11" outlineLevel="1" x14ac:dyDescent="0.2">
      <c r="I26" s="55"/>
      <c r="K26" s="19"/>
    </row>
    <row r="27" spans="4:11" outlineLevel="1" x14ac:dyDescent="0.2">
      <c r="E27" s="52" t="s">
        <v>89</v>
      </c>
      <c r="I27" s="55" t="e" cm="1" vm="1">
        <f t="array" ref="I27">_xlfn.LAMBDA(_xlpm.row_num,_xlpm.col_num,IF(OR(_xlpm.row_num&lt;0,_xlpm.col_num&lt;0),0,IF(_xlpm.row_num=0,IF(_xlpm.col_num=0,1,0),Pascal1(_xlpm.row_num-1,_xlpm.col_num-1)+Pascal1(_xlpm.row_num-1,_xlpm.col_num))))</f>
        <v>#VALUE!</v>
      </c>
      <c r="K27" s="19" t="str">
        <f t="shared" ca="1" si="0"/>
        <v>=LAMBDA(row_num,col_num,IF(OR(row_num&lt;0,col_num&lt;0),0,IF(row_num=0,IF(col_num=0,1,0),Pascal1(row_num-1,col_num-1)+Pascal1(row_num-1,col_num))))</v>
      </c>
    </row>
    <row r="28" spans="4:11" outlineLevel="1" x14ac:dyDescent="0.2">
      <c r="E28" s="52" t="s">
        <v>90</v>
      </c>
      <c r="I28" s="55" t="e" cm="1">
        <f t="array" aca="1" ref="I28" ca="1">_xlfn.LAMBDA(_xlpm.row_num,_xlpm.col_num,IF(OR(_xlpm.row_num&lt;0,_xlpm.col_num&lt;0),0,IF(_xlpm.row_num=0,IF(_xlpm.col_num=0,1,0),Pascal1(_xlpm.row_num-1,_xlpm.col_num-1)+Pascal1(_xlpm.row_num-1,_xlpm.col_num))))(I12,I13)</f>
        <v>#NAME?</v>
      </c>
      <c r="K28" s="19" t="str">
        <f t="shared" ca="1" si="0"/>
        <v>=LAMBDA(row_num,col_num,IF(OR(row_num&lt;0,col_num&lt;0),0,IF(row_num=0,IF(col_num=0,1,0),Pascal1(row_num-1,col_num-1)+Pascal1(row_num-1,col_num))))(I12,I13)</v>
      </c>
    </row>
    <row r="29" spans="4:11" outlineLevel="1" x14ac:dyDescent="0.2">
      <c r="E29" s="52" t="s">
        <v>91</v>
      </c>
      <c r="I29" s="55" t="e" cm="1">
        <f t="array" aca="1" ref="I29" ca="1">_xlfn.LET(_xlpm.Pascal1,_xlfn.LAMBDA(_xlpm.row_num,_xlpm.col_num,IF(OR(_xlpm.row_num&lt;0,_xlpm.col_num&lt;0),0,IF(_xlpm.row_num=0,IF(_xlpm.col_num=0,1,0),Pascal1(_xlpm.row_num-1,_xlpm.col_num-1)+Pascal1(_xlpm.row_num-1,_xlpm.col_num)))),_xlpm.Pascal1($I$20,$I$21))</f>
        <v>#NAME?</v>
      </c>
      <c r="K29" s="19" t="str">
        <f t="shared" ca="1" si="0"/>
        <v>=LET(Pascal1,LAMBDA(row_num,col_num,IF(OR(row_num&lt;0,col_num&lt;0),0,IF(row_num=0,IF(col_num=0,1,0),Pascal1(row_num-1,col_num-1)+Pascal1(row_num-1,col_num)))),Pascal1($I$20,$I$21))</v>
      </c>
    </row>
    <row r="30" spans="4:11" outlineLevel="1" x14ac:dyDescent="0.2">
      <c r="E30" s="52" t="s">
        <v>92</v>
      </c>
      <c r="I30" s="55" t="e" cm="1" vm="3">
        <f t="array" ref="I30">_xlfn.LET(_xlpm.Pascal1,_xlfn.LAMBDA(_xlpm.ME,_xlpm.row_num,_xlpm.col_num,IF(OR(_xlpm.row_num&lt;0,_xlpm.col_num&lt;0),0,IF(_xlpm.row_num=0,IF(_xlpm.col_num=0,1,0),_xlpm.ME(_xlpm.ME,_xlpm.row_num-1,_xlpm.col_num-1)+_xlpm.ME(_xlpm.ME,_xlpm.row_num-1,_xlpm.col_num)))),_xlpm.Pascal1($I$20,$I$21))</f>
        <v>#VALUE!</v>
      </c>
      <c r="K30" s="19" t="str">
        <f t="shared" ca="1" si="0"/>
        <v>=LET(Pascal1,LAMBDA(ME,row_num,col_num,IF(OR(row_num&lt;0,col_num&lt;0),0,IF(row_num=0,IF(col_num=0,1,0),ME(ME,row_num-1,col_num-1)+ME(ME,row_num-1,col_num)))),Pascal1($I$20,$I$21))</v>
      </c>
    </row>
    <row r="31" spans="4:11" outlineLevel="1" x14ac:dyDescent="0.2">
      <c r="E31" s="52" t="s">
        <v>93</v>
      </c>
      <c r="I31" s="56" cm="1">
        <f t="array" ref="I31">_xlfn.LET(_xlpm.Pascal1,_xlfn.LAMBDA(_xlpm.ME,_xlpm.row_num,_xlpm.col_num,IF(OR(_xlpm.row_num&lt;0,_xlpm.col_num&lt;0),0,IF(_xlpm.row_num=0,IF(_xlpm.col_num=0,1,0),_xlpm.ME(_xlpm.ME,_xlpm.row_num-1,_xlpm.col_num-1)+_xlpm.ME(_xlpm.ME,_xlpm.row_num-1,_xlpm.col_num)))),_xlpm.Pascal1(_xlpm.Pascal1,$I$12,$I$13))</f>
        <v>3003</v>
      </c>
      <c r="K31" s="19" t="str">
        <f t="shared" ca="1" si="0"/>
        <v>=LET(Pascal1,LAMBDA(ME,row_num,col_num,IF(OR(row_num&lt;0,col_num&lt;0),0,IF(row_num=0,IF(col_num=0,1,0),ME(ME,row_num-1,col_num-1)+ME(ME,row_num-1,col_num)))),Pascal1(Pascal1,$I$12,$I$13))</v>
      </c>
    </row>
    <row r="32" spans="4:11" outlineLevel="1" x14ac:dyDescent="0.2"/>
    <row r="33" spans="5:11" outlineLevel="1" x14ac:dyDescent="0.2">
      <c r="E33" s="52" t="s">
        <v>100</v>
      </c>
      <c r="I33" s="56" cm="1">
        <f t="array" ref="I33">Pascal_Row($I$12,$I$13)</f>
        <v>3003</v>
      </c>
      <c r="K33" s="19" t="str">
        <f t="shared" ref="K33:K37" ca="1" si="1">IFERROR(_xlfn.FORMULATEXT(I33),"")</f>
        <v>=Pascal_Row($I$12,$I$13)</v>
      </c>
    </row>
    <row r="34" spans="5:11" outlineLevel="1" x14ac:dyDescent="0.2">
      <c r="K34" s="19"/>
    </row>
    <row r="35" spans="5:11" outlineLevel="1" x14ac:dyDescent="0.2">
      <c r="E35" s="52" t="s">
        <v>101</v>
      </c>
      <c r="I35" s="56" cm="1">
        <f t="array" ref="I35">Pascal_Fast($I$12,$I$13)</f>
        <v>3003</v>
      </c>
      <c r="K35" s="19" t="str">
        <f t="shared" ca="1" si="1"/>
        <v>=Pascal_Fast($I$12,$I$13)</v>
      </c>
    </row>
    <row r="36" spans="5:11" outlineLevel="1" x14ac:dyDescent="0.2">
      <c r="K36" s="19"/>
    </row>
    <row r="37" spans="5:11" outlineLevel="1" x14ac:dyDescent="0.2">
      <c r="E37" s="52" t="s">
        <v>105</v>
      </c>
      <c r="I37" s="56" cm="1">
        <f t="array" ref="I37">Pascal_Almost_As_Fast($I$12,$I$13)</f>
        <v>3003</v>
      </c>
      <c r="K37" s="19" t="str">
        <f t="shared" ca="1" si="1"/>
        <v>=Pascal_Almost_As_Fast($I$12,$I$13)</v>
      </c>
    </row>
    <row r="38" spans="5:11" s="60" customFormat="1" outlineLevel="1" x14ac:dyDescent="0.2"/>
    <row r="39" spans="5:11" s="60" customFormat="1" outlineLevel="1" x14ac:dyDescent="0.2"/>
    <row r="40" spans="5:11" ht="14.25" outlineLevel="1" x14ac:dyDescent="0.2">
      <c r="I40" s="1">
        <f>1-(I20=I21)*(I20=I25)*(I20=I31)*(I20=I33)*(I20=I35)*(I20=I37)</f>
        <v>0</v>
      </c>
      <c r="J40" s="53"/>
      <c r="K40" s="53" t="s">
        <v>94</v>
      </c>
    </row>
    <row r="41" spans="5:11" outlineLevel="1" x14ac:dyDescent="0.2"/>
    <row r="42" spans="5:11" outlineLevel="1" x14ac:dyDescent="0.2"/>
  </sheetData>
  <mergeCells count="1">
    <mergeCell ref="A3:E3"/>
  </mergeCells>
  <conditionalFormatting sqref="I4">
    <cfRule type="cellIs" dxfId="9" priority="2" operator="notEqual">
      <formula>0</formula>
    </cfRule>
  </conditionalFormatting>
  <conditionalFormatting sqref="I40">
    <cfRule type="cellIs" dxfId="8" priority="1" operator="notEqual">
      <formula>0</formula>
    </cfRule>
  </conditionalFormatting>
  <dataValidations count="1">
    <dataValidation type="list" operator="greaterThan" allowBlank="1" showErrorMessage="1" sqref="I12:I13" xr:uid="{46EA8CE7-3F28-44EB-AA4A-4412851E294B}">
      <formula1>LU_Counter</formula1>
    </dataValidation>
  </dataValidations>
  <hyperlinks>
    <hyperlink ref="A3:E3" location="HL_Navigator" tooltip="Go to Navigator (Table of Contents)" display="Navigator" xr:uid="{3805AEFD-1B89-4C57-B273-D1F853188474}"/>
    <hyperlink ref="A3" location="HL_Navigator" display="Navigator" xr:uid="{51ACE54F-1DF8-40F3-9283-06EF037EBFD6}"/>
    <hyperlink ref="I4" location="Overall_Error_Check" tooltip="Go to Overall Error Check" display="Overall_Error_Check" xr:uid="{51F2B5D5-61AA-4E8E-AEAF-62A95D7D029F}"/>
  </hyperlinks>
  <pageMargins left="0.70866141732283472" right="0.70866141732283472" top="0.74803149606299213" bottom="0.74803149606299213" header="0.31496062992125984" footer="0.31496062992125984"/>
  <pageSetup paperSize="9" scale="66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13B5A-675D-413D-85AB-EACC0365C9EA}">
  <sheetPr>
    <outlinePr summaryBelow="0" summaryRight="0"/>
    <pageSetUpPr fitToPage="1"/>
  </sheetPr>
  <dimension ref="A1:X39"/>
  <sheetViews>
    <sheetView showGridLines="0" workbookViewId="0">
      <pane ySplit="4" topLeftCell="A5" activePane="bottomLeft" state="frozen"/>
      <selection pane="bottomLeft" activeCell="A3" sqref="A3:E3"/>
    </sheetView>
  </sheetViews>
  <sheetFormatPr defaultRowHeight="12" outlineLevelRow="1" x14ac:dyDescent="0.2"/>
  <cols>
    <col min="1" max="5" width="3.7109375" style="58" customWidth="1"/>
    <col min="6" max="11" width="9.140625" style="58"/>
    <col min="12" max="12" width="3.7109375" style="58" customWidth="1"/>
    <col min="13" max="16384" width="9.140625" style="58"/>
  </cols>
  <sheetData>
    <row r="1" spans="1:24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Fibonacci Sequence</v>
      </c>
    </row>
    <row r="2" spans="1:24" ht="18" x14ac:dyDescent="0.25">
      <c r="A2" s="16" t="str">
        <f ca="1">Model_Name</f>
        <v>SP LAMBDA Recursion Examples.xlsm</v>
      </c>
    </row>
    <row r="3" spans="1:24" x14ac:dyDescent="0.2">
      <c r="A3" s="62" t="s">
        <v>1</v>
      </c>
      <c r="B3" s="62"/>
      <c r="C3" s="62"/>
      <c r="D3" s="62"/>
      <c r="E3" s="62"/>
    </row>
    <row r="4" spans="1:24" ht="14.25" x14ac:dyDescent="0.2">
      <c r="E4" s="58" t="s">
        <v>2</v>
      </c>
      <c r="I4" s="1">
        <f ca="1">Overall_Error_Check</f>
        <v>0</v>
      </c>
    </row>
    <row r="5" spans="1:24" x14ac:dyDescent="0.2">
      <c r="A5" s="57"/>
    </row>
    <row r="6" spans="1:24" ht="16.5" thickBot="1" x14ac:dyDescent="0.3">
      <c r="B6" s="40">
        <f>MAX($B$5:$B5)+1</f>
        <v>1</v>
      </c>
      <c r="C6" s="2" t="s">
        <v>72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12.75" outlineLevel="1" thickTop="1" x14ac:dyDescent="0.2"/>
    <row r="8" spans="1:24" ht="16.5" outlineLevel="1" x14ac:dyDescent="0.25">
      <c r="C8" s="3" t="str">
        <f ca="1">A1</f>
        <v>Fibonacci Sequence</v>
      </c>
    </row>
    <row r="9" spans="1:24" outlineLevel="1" x14ac:dyDescent="0.2"/>
    <row r="10" spans="1:24" ht="15" outlineLevel="1" x14ac:dyDescent="0.25">
      <c r="D10" s="4" t="s">
        <v>73</v>
      </c>
    </row>
    <row r="11" spans="1:24" outlineLevel="1" x14ac:dyDescent="0.2"/>
    <row r="12" spans="1:24" outlineLevel="1" x14ac:dyDescent="0.2">
      <c r="E12" s="58" t="s">
        <v>74</v>
      </c>
      <c r="G12" s="49">
        <v>9</v>
      </c>
    </row>
    <row r="13" spans="1:24" outlineLevel="1" x14ac:dyDescent="0.2"/>
    <row r="14" spans="1:24" ht="15" outlineLevel="1" x14ac:dyDescent="0.25">
      <c r="D14" s="4" t="s">
        <v>75</v>
      </c>
      <c r="L14" s="4" t="s">
        <v>76</v>
      </c>
    </row>
    <row r="15" spans="1:24" outlineLevel="1" x14ac:dyDescent="0.2"/>
    <row r="16" spans="1:24" outlineLevel="1" x14ac:dyDescent="0.2">
      <c r="G16" s="50">
        <f ca="1">OFFSET($G$17,$G$12,)</f>
        <v>34</v>
      </c>
      <c r="I16" s="19" t="str">
        <f ca="1">IFERROR(_xlfn.FORMULATEXT(G16),"")</f>
        <v>=OFFSET($G$17,$G$12,)</v>
      </c>
      <c r="M16" s="50">
        <f>1/SQRT(5)*(((1+SQRT(5))/2)^$G$12-((1-SQRT(5))/2)^$G$12)</f>
        <v>34</v>
      </c>
      <c r="O16" s="19" t="str">
        <f ca="1">IFERROR(_xlfn.FORMULATEXT(M16),"")</f>
        <v>=1/SQRT(5)*(((1+SQRT(5))/2)^$G$12-((1-SQRT(5))/2)^$G$12)</v>
      </c>
    </row>
    <row r="17" spans="7:15" outlineLevel="1" x14ac:dyDescent="0.2">
      <c r="O17" s="19"/>
    </row>
    <row r="18" spans="7:15" outlineLevel="1" x14ac:dyDescent="0.2">
      <c r="G18" s="58">
        <v>1</v>
      </c>
      <c r="O18" s="19"/>
    </row>
    <row r="19" spans="7:15" ht="15" outlineLevel="1" x14ac:dyDescent="0.25">
      <c r="G19" s="58">
        <f>SUM(G17:G18)</f>
        <v>1</v>
      </c>
      <c r="L19" s="4" t="s">
        <v>77</v>
      </c>
      <c r="O19" s="19"/>
    </row>
    <row r="20" spans="7:15" outlineLevel="1" x14ac:dyDescent="0.2">
      <c r="G20" s="58">
        <f t="shared" ref="G20:G36" si="0">SUM(G18:G19)</f>
        <v>2</v>
      </c>
      <c r="O20" s="19"/>
    </row>
    <row r="21" spans="7:15" outlineLevel="1" x14ac:dyDescent="0.2">
      <c r="G21" s="58">
        <f t="shared" si="0"/>
        <v>3</v>
      </c>
      <c r="M21" s="50" cm="1">
        <f t="array" ref="M21">Fibonacci($G$12)</f>
        <v>34</v>
      </c>
      <c r="O21" s="19" t="str">
        <f t="shared" ref="O21" ca="1" si="1">IFERROR(_xlfn.FORMULATEXT(M21),"")</f>
        <v>=Fibonacci($G$12)</v>
      </c>
    </row>
    <row r="22" spans="7:15" outlineLevel="1" x14ac:dyDescent="0.2">
      <c r="G22" s="58">
        <f t="shared" si="0"/>
        <v>5</v>
      </c>
      <c r="O22" s="19"/>
    </row>
    <row r="23" spans="7:15" outlineLevel="1" x14ac:dyDescent="0.2">
      <c r="G23" s="58">
        <f t="shared" si="0"/>
        <v>8</v>
      </c>
      <c r="M23" s="58" t="e" cm="1" vm="1">
        <f t="array" ref="M23">_xlfn.LAMBDA(_xlpm.x,IF(_xlpm.x=1,1,IF(_xlpm.x=2,1,Fibonacci1(_xlpm.x-1)+Fibonacci1(_xlpm.x-2))))</f>
        <v>#VALUE!</v>
      </c>
      <c r="O23" s="19" t="str">
        <f t="shared" ref="O23:O27" ca="1" si="2">IFERROR(_xlfn.FORMULATEXT(M23),"")</f>
        <v>=LAMBDA(x,IF(x=1,1,IF(x=2,1,Fibonacci1(x-1)+Fibonacci1(x-2))))</v>
      </c>
    </row>
    <row r="24" spans="7:15" outlineLevel="1" x14ac:dyDescent="0.2">
      <c r="G24" s="58">
        <f t="shared" si="0"/>
        <v>13</v>
      </c>
      <c r="M24" s="58" t="e" cm="1">
        <f t="array" aca="1" ref="M24" ca="1">_xlfn.LAMBDA(_xlpm.x,IF(_xlpm.x=1,1,IF(_xlpm.x=2,1,Fibonacci1(_xlpm.x-1)+Fibonacci1(_xlpm.x-2))))($G$12)</f>
        <v>#NAME?</v>
      </c>
      <c r="O24" s="19" t="str">
        <f t="shared" ca="1" si="2"/>
        <v>=LAMBDA(x,IF(x=1,1,IF(x=2,1,Fibonacci1(x-1)+Fibonacci1(x-2))))($G$12)</v>
      </c>
    </row>
    <row r="25" spans="7:15" outlineLevel="1" x14ac:dyDescent="0.2">
      <c r="G25" s="58">
        <f t="shared" si="0"/>
        <v>21</v>
      </c>
      <c r="M25" s="58" t="e" cm="1">
        <f t="array" aca="1" ref="M25" ca="1">_xlfn.LET(_xlpm.Fibonacci1,_xlfn.LAMBDA(_xlpm.x,IF(_xlpm.x=1,1,IF(_xlpm.x=2,1,Fibonacci1(_xlpm.x-1)+Fibonacci1(_xlpm.x-2)))),_xlpm.Fibonacci1($G$12))</f>
        <v>#NAME?</v>
      </c>
      <c r="O25" s="19" t="str">
        <f t="shared" ca="1" si="2"/>
        <v>=LET(Fibonacci1,LAMBDA(x,IF(x=1,1,IF(x=2,1,Fibonacci1(x-1)+Fibonacci1(x-2)))),Fibonacci1($G$12))</v>
      </c>
    </row>
    <row r="26" spans="7:15" outlineLevel="1" x14ac:dyDescent="0.2">
      <c r="G26" s="58">
        <f t="shared" si="0"/>
        <v>34</v>
      </c>
      <c r="M26" s="58" t="e" cm="1" vm="2">
        <f t="array" ref="M26">_xlfn.LET(_xlpm.Fibonacci1,_xlfn.LAMBDA(_xlpm.ME,_xlpm.x,IF(_xlpm.x=1,1,IF(_xlpm.x=2,1,_xlpm.ME(_xlpm.ME,_xlpm.x-1)+_xlpm.ME(_xlpm.ME,_xlpm.x-2)))),_xlpm.Fibonacci1($G$12))</f>
        <v>#VALUE!</v>
      </c>
      <c r="O26" s="19" t="str">
        <f t="shared" ca="1" si="2"/>
        <v>=LET(Fibonacci1,LAMBDA(ME,x,IF(x=1,1,IF(x=2,1,ME(ME,x-1)+ME(ME,x-2)))),Fibonacci1($G$12))</v>
      </c>
    </row>
    <row r="27" spans="7:15" outlineLevel="1" x14ac:dyDescent="0.2">
      <c r="G27" s="58">
        <f t="shared" si="0"/>
        <v>55</v>
      </c>
      <c r="M27" s="50" cm="1">
        <f t="array" ref="M27">_xlfn.LET(_xlpm.Fibonacci1,_xlfn.LAMBDA(_xlpm.ME,_xlpm.x,IF(_xlpm.x=1,1,IF(_xlpm.x=2,1,_xlpm.ME(_xlpm.ME,_xlpm.x-1)+_xlpm.ME(_xlpm.ME,_xlpm.x-2)))),_xlpm.Fibonacci1(_xlpm.Fibonacci1,$G$12))</f>
        <v>34</v>
      </c>
      <c r="O27" s="19" t="str">
        <f t="shared" ca="1" si="2"/>
        <v>=LET(Fibonacci1,LAMBDA(ME,x,IF(x=1,1,IF(x=2,1,ME(ME,x-1)+ME(ME,x-2)))),Fibonacci1(Fibonacci1,$G$12))</v>
      </c>
    </row>
    <row r="28" spans="7:15" outlineLevel="1" x14ac:dyDescent="0.2">
      <c r="G28" s="58">
        <f t="shared" si="0"/>
        <v>89</v>
      </c>
    </row>
    <row r="29" spans="7:15" outlineLevel="1" x14ac:dyDescent="0.2">
      <c r="G29" s="58">
        <f t="shared" si="0"/>
        <v>144</v>
      </c>
      <c r="M29" s="50" cm="1">
        <f t="array" ref="M29">Fibonacci_Faster($G$12)</f>
        <v>34</v>
      </c>
      <c r="O29" s="58" t="s">
        <v>104</v>
      </c>
    </row>
    <row r="30" spans="7:15" outlineLevel="1" x14ac:dyDescent="0.2">
      <c r="G30" s="58">
        <f t="shared" si="0"/>
        <v>233</v>
      </c>
    </row>
    <row r="31" spans="7:15" outlineLevel="1" x14ac:dyDescent="0.2">
      <c r="G31" s="58">
        <f t="shared" si="0"/>
        <v>377</v>
      </c>
    </row>
    <row r="32" spans="7:15" ht="14.25" outlineLevel="1" x14ac:dyDescent="0.2">
      <c r="G32" s="58">
        <f t="shared" si="0"/>
        <v>610</v>
      </c>
      <c r="M32" s="1">
        <f ca="1">1-(G16=M16)*(G16=M21)*(G16=M27)*(G16=M29)</f>
        <v>0</v>
      </c>
      <c r="O32" s="58" t="s">
        <v>94</v>
      </c>
    </row>
    <row r="33" spans="7:7" outlineLevel="1" x14ac:dyDescent="0.2">
      <c r="G33" s="58">
        <f t="shared" si="0"/>
        <v>987</v>
      </c>
    </row>
    <row r="34" spans="7:7" outlineLevel="1" x14ac:dyDescent="0.2">
      <c r="G34" s="58">
        <f t="shared" si="0"/>
        <v>1597</v>
      </c>
    </row>
    <row r="35" spans="7:7" outlineLevel="1" x14ac:dyDescent="0.2">
      <c r="G35" s="58">
        <f t="shared" si="0"/>
        <v>2584</v>
      </c>
    </row>
    <row r="36" spans="7:7" outlineLevel="1" x14ac:dyDescent="0.2">
      <c r="G36" s="58">
        <f t="shared" si="0"/>
        <v>4181</v>
      </c>
    </row>
    <row r="37" spans="7:7" outlineLevel="1" x14ac:dyDescent="0.2">
      <c r="G37" s="58">
        <f>SUM(G35:G36)</f>
        <v>6765</v>
      </c>
    </row>
    <row r="38" spans="7:7" outlineLevel="1" x14ac:dyDescent="0.2"/>
    <row r="39" spans="7:7" outlineLevel="1" x14ac:dyDescent="0.2"/>
  </sheetData>
  <mergeCells count="1">
    <mergeCell ref="A3:E3"/>
  </mergeCells>
  <conditionalFormatting sqref="I4">
    <cfRule type="cellIs" dxfId="7" priority="2" operator="notEqual">
      <formula>0</formula>
    </cfRule>
  </conditionalFormatting>
  <conditionalFormatting sqref="M32">
    <cfRule type="cellIs" dxfId="6" priority="1" operator="notEqual">
      <formula>0</formula>
    </cfRule>
  </conditionalFormatting>
  <dataValidations count="1">
    <dataValidation type="whole" operator="greaterThan" allowBlank="1" showInputMessage="1" showErrorMessage="1" errorTitle="Invalid Entry" error="Please enter a whole number greater than zero (0)." promptTitle="Positive Integer Required" prompt="Please enter a whole number greater than zero (0)." sqref="G12" xr:uid="{191E85BC-D3BA-4F39-B0FB-151D8F3C1237}">
      <formula1>0</formula1>
    </dataValidation>
  </dataValidations>
  <hyperlinks>
    <hyperlink ref="A3:E3" location="HL_Navigator" tooltip="Go to Navigator (Table of Contents)" display="Navigator" xr:uid="{5D439F9F-8303-4DB6-9F7A-B74A442008FD}"/>
    <hyperlink ref="A3" location="HL_Navigator" display="Navigator" xr:uid="{6FDFF599-AECE-41FC-8DCA-D8B29B923AFA}"/>
    <hyperlink ref="I4" location="Overall_Error_Check" tooltip="Go to Overall Error Check" display="Overall_Error_Check" xr:uid="{28A1CB73-B5AB-4556-B0F8-05B3451FF860}"/>
  </hyperlinks>
  <pageMargins left="0.70866141732283472" right="0.70866141732283472" top="0.74803149606299213" bottom="0.74803149606299213" header="0.31496062992125984" footer="0.31496062992125984"/>
  <pageSetup paperSize="9" scale="78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outlinePr summaryBelow="0"/>
  </sheetPr>
  <dimension ref="A1:R19"/>
  <sheetViews>
    <sheetView showGridLines="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12" width="9.140625" customWidth="1"/>
    <col min="13" max="18" width="0" hidden="1" customWidth="1"/>
    <col min="19" max="16384" width="9.140625" hidden="1"/>
  </cols>
  <sheetData>
    <row r="1" spans="1:11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Error Checks</v>
      </c>
      <c r="I1" s="62"/>
      <c r="J1" s="62"/>
    </row>
    <row r="2" spans="1:11" ht="18" x14ac:dyDescent="0.25">
      <c r="A2" s="16" t="str">
        <f ca="1">Model_Name</f>
        <v>SP LAMBDA Recursion Examples.xlsm</v>
      </c>
    </row>
    <row r="3" spans="1:11" x14ac:dyDescent="0.2">
      <c r="A3" s="62" t="s">
        <v>1</v>
      </c>
      <c r="B3" s="62"/>
      <c r="C3" s="62"/>
      <c r="D3" s="62"/>
      <c r="E3" s="62"/>
    </row>
    <row r="4" spans="1:11" ht="14.25" x14ac:dyDescent="0.2">
      <c r="B4" t="s">
        <v>2</v>
      </c>
      <c r="F4" s="1">
        <f ca="1">Overall_Error_Check</f>
        <v>0</v>
      </c>
    </row>
    <row r="5" spans="1:11" x14ac:dyDescent="0.2">
      <c r="A5" s="11"/>
    </row>
    <row r="6" spans="1:11" ht="16.5" thickBot="1" x14ac:dyDescent="0.3">
      <c r="B6" s="40">
        <f>MAX($B$5:$B5)+1</f>
        <v>1</v>
      </c>
      <c r="C6" s="2" t="s">
        <v>66</v>
      </c>
      <c r="D6" s="2"/>
      <c r="E6" s="2"/>
      <c r="F6" s="2"/>
      <c r="G6" s="2"/>
      <c r="H6" s="2"/>
      <c r="I6" s="2"/>
      <c r="J6" s="2"/>
      <c r="K6" s="2"/>
    </row>
    <row r="7" spans="1:11" ht="12.75" outlineLevel="1" thickTop="1" x14ac:dyDescent="0.2"/>
    <row r="8" spans="1:11" ht="16.5" outlineLevel="1" x14ac:dyDescent="0.25">
      <c r="C8" s="3" t="s">
        <v>67</v>
      </c>
    </row>
    <row r="9" spans="1:11" ht="16.5" outlineLevel="1" x14ac:dyDescent="0.25">
      <c r="C9" s="3"/>
    </row>
    <row r="10" spans="1:11" ht="16.5" outlineLevel="1" x14ac:dyDescent="0.25">
      <c r="C10" s="3"/>
      <c r="D10" s="4" t="s">
        <v>68</v>
      </c>
    </row>
    <row r="11" spans="1:11" outlineLevel="1" x14ac:dyDescent="0.2"/>
    <row r="12" spans="1:11" ht="14.25" outlineLevel="1" x14ac:dyDescent="0.2">
      <c r="E12" t="s">
        <v>95</v>
      </c>
      <c r="I12" s="36">
        <f>HL_Triangles_OK</f>
        <v>0</v>
      </c>
    </row>
    <row r="13" spans="1:11" ht="14.25" outlineLevel="1" x14ac:dyDescent="0.2">
      <c r="E13" t="s">
        <v>96</v>
      </c>
      <c r="I13" s="36">
        <f>HL_Pascals_OK</f>
        <v>0</v>
      </c>
    </row>
    <row r="14" spans="1:11" ht="14.25" outlineLevel="1" x14ac:dyDescent="0.2">
      <c r="E14" t="s">
        <v>103</v>
      </c>
      <c r="I14" s="36">
        <f ca="1">HL_Fibonaccis_OK</f>
        <v>0</v>
      </c>
    </row>
    <row r="15" spans="1:11" outlineLevel="1" x14ac:dyDescent="0.2"/>
    <row r="16" spans="1:11" outlineLevel="1" x14ac:dyDescent="0.2"/>
    <row r="17" spans="5:11" ht="15" outlineLevel="1" x14ac:dyDescent="0.25">
      <c r="E17" s="4" t="str">
        <f>C8</f>
        <v>Summary of Errors</v>
      </c>
      <c r="I17" s="1">
        <f ca="1">MIN(1,SUM(I11:I15))</f>
        <v>0</v>
      </c>
      <c r="K17" s="11"/>
    </row>
    <row r="18" spans="5:11" outlineLevel="1" x14ac:dyDescent="0.2"/>
    <row r="19" spans="5:11" outlineLevel="1" x14ac:dyDescent="0.2"/>
  </sheetData>
  <mergeCells count="2">
    <mergeCell ref="I1:J1"/>
    <mergeCell ref="A3:E3"/>
  </mergeCells>
  <conditionalFormatting sqref="I17">
    <cfRule type="cellIs" dxfId="5" priority="7" operator="notEqual">
      <formula>0</formula>
    </cfRule>
  </conditionalFormatting>
  <conditionalFormatting sqref="I12:I13">
    <cfRule type="cellIs" dxfId="4" priority="6" operator="notEqual">
      <formula>0</formula>
    </cfRule>
  </conditionalFormatting>
  <conditionalFormatting sqref="I12:I13">
    <cfRule type="cellIs" dxfId="3" priority="5" operator="notEqual">
      <formula>0</formula>
    </cfRule>
  </conditionalFormatting>
  <conditionalFormatting sqref="F4">
    <cfRule type="cellIs" dxfId="2" priority="3" operator="notEqual">
      <formula>0</formula>
    </cfRule>
  </conditionalFormatting>
  <conditionalFormatting sqref="I14">
    <cfRule type="cellIs" dxfId="1" priority="2" operator="notEqual">
      <formula>0</formula>
    </cfRule>
  </conditionalFormatting>
  <conditionalFormatting sqref="I14">
    <cfRule type="cellIs" dxfId="0" priority="1" operator="notEqual">
      <formula>0</formula>
    </cfRule>
  </conditionalFormatting>
  <hyperlinks>
    <hyperlink ref="F4" location="Overall_Error_Check" tooltip="Go to Overall Error Check" display="Overall_Error_Check" xr:uid="{00000000-0004-0000-0500-000000000000}"/>
    <hyperlink ref="A3:E3" location="HL_Navigator" tooltip="Go to Navigator (Table of Contents)" display="Navigator" xr:uid="{00000000-0004-0000-0500-000001000000}"/>
    <hyperlink ref="A3" location="HL_Navigator" display="Navigator" xr:uid="{00000000-0004-0000-0500-000002000000}"/>
    <hyperlink ref="I12" location="HL_Triangles_OK" display="HL_Triangles_OK" xr:uid="{4B61FFD2-DA65-4052-AFC8-8F02B12AACE1}"/>
    <hyperlink ref="I13" location="HL_Pascals_OK" display="HL_Pascals_OK" xr:uid="{F616E98B-C432-4F73-B2F6-F7C879D9B70E}"/>
    <hyperlink ref="I14" location="HL_Fibonaccis_OK" display="HL_Fibonaccis_OK" xr:uid="{C11CAEA5-5B57-46C3-8BD2-5368E992F208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29</vt:i4>
      </vt:variant>
    </vt:vector>
  </HeadingPairs>
  <TitlesOfParts>
    <vt:vector size="38" baseType="lpstr">
      <vt:lpstr>Cover</vt:lpstr>
      <vt:lpstr>Navigator</vt:lpstr>
      <vt:lpstr>Style Guide</vt:lpstr>
      <vt:lpstr>Model Parameters</vt:lpstr>
      <vt:lpstr>Triangle Numbers</vt:lpstr>
      <vt:lpstr>Pascal's Triangle</vt:lpstr>
      <vt:lpstr>Pascal's Triangle Calculations</vt:lpstr>
      <vt:lpstr>Fibonacci Sequence</vt:lpstr>
      <vt:lpstr>Error Checks</vt:lpstr>
      <vt:lpstr>Client_Name</vt:lpstr>
      <vt:lpstr>Days_in_Year</vt:lpstr>
      <vt:lpstr>Days_in_Yr</vt:lpstr>
      <vt:lpstr>HL_1</vt:lpstr>
      <vt:lpstr>HL_3</vt:lpstr>
      <vt:lpstr>HL_4</vt:lpstr>
      <vt:lpstr>HL_5</vt:lpstr>
      <vt:lpstr>HL_6</vt:lpstr>
      <vt:lpstr>HL_7</vt:lpstr>
      <vt:lpstr>HL_8</vt:lpstr>
      <vt:lpstr>HL_9</vt:lpstr>
      <vt:lpstr>HL_Fibonaccis_OK</vt:lpstr>
      <vt:lpstr>HL_Model_Parameters</vt:lpstr>
      <vt:lpstr>HL_Navigator</vt:lpstr>
      <vt:lpstr>HL_Pascals_OK</vt:lpstr>
      <vt:lpstr>HL_Triangles_OK</vt:lpstr>
      <vt:lpstr>LU_Counter</vt:lpstr>
      <vt:lpstr>Model_Name</vt:lpstr>
      <vt:lpstr>Months_in_Half_Yr</vt:lpstr>
      <vt:lpstr>Months_in_Month</vt:lpstr>
      <vt:lpstr>Months_in_Qtr</vt:lpstr>
      <vt:lpstr>Months_in_Quarter</vt:lpstr>
      <vt:lpstr>Months_in_Year</vt:lpstr>
      <vt:lpstr>Overall_Error_Check</vt:lpstr>
      <vt:lpstr>Quarters_in_Year</vt:lpstr>
      <vt:lpstr>Rounding_Accuracy</vt:lpstr>
      <vt:lpstr>Thousand</vt:lpstr>
      <vt:lpstr>Very_Large_Number</vt:lpstr>
      <vt:lpstr>Very_Small_Number</vt:lpstr>
    </vt:vector>
  </TitlesOfParts>
  <Company>SumProduct Pty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Liam</dc:creator>
  <cp:lastModifiedBy>Liam Bastick</cp:lastModifiedBy>
  <dcterms:created xsi:type="dcterms:W3CDTF">2012-10-20T20:39:47Z</dcterms:created>
  <dcterms:modified xsi:type="dcterms:W3CDTF">2021-01-02T01:21:57Z</dcterms:modified>
</cp:coreProperties>
</file>