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DOCS\ICAEW\Arrays talk\"/>
    </mc:Choice>
  </mc:AlternateContent>
  <xr:revisionPtr revIDLastSave="0" documentId="13_ncr:1_{E42EAEEC-6FF2-404D-AFE5-ABC745A16298}" xr6:coauthVersionLast="47" xr6:coauthVersionMax="47" xr10:uidLastSave="{00000000-0000-0000-0000-000000000000}"/>
  <bookViews>
    <workbookView xWindow="940" yWindow="380" windowWidth="24660" windowHeight="12900" xr2:uid="{536D12FD-88D2-4CFF-8BA5-249EACF6B647}"/>
  </bookViews>
  <sheets>
    <sheet name="ICAEW" sheetId="21" r:id="rId1"/>
    <sheet name="Outline" sheetId="3" r:id="rId2"/>
    <sheet name="Excel 2013" sheetId="20" r:id="rId3"/>
    <sheet name="Introduction" sheetId="12" r:id="rId4"/>
    <sheet name="Array Calculations" sheetId="10" r:id="rId5"/>
    <sheet name="SEQUENCE Array Function" sheetId="11" r:id="rId6"/>
    <sheet name="Functions" sheetId="2" r:id="rId7"/>
    <sheet name="Data Array Functions" sheetId="4" r:id="rId8"/>
    <sheet name="Table Summaries" sheetId="5" r:id="rId9"/>
    <sheet name="Live SORT()" sheetId="6" r:id="rId10"/>
    <sheet name="Charts" sheetId="15" r:id="rId11"/>
    <sheet name="Can'tChangeArrayToTable" sheetId="19" r:id="rId12"/>
    <sheet name="FILTER()" sheetId="7" r:id="rId13"/>
    <sheet name="TRANSPOSE()" sheetId="9" r:id="rId14"/>
    <sheet name="The Future" sheetId="13" r:id="rId15"/>
    <sheet name="Thank you" sheetId="14" r:id="rId16"/>
  </sheets>
  <definedNames>
    <definedName name="_xlnm._FilterDatabase" localSheetId="10" hidden="1">Charts!$A$1:$D$11</definedName>
    <definedName name="InputNumbers">'Array Calculations'!$J$5:$N$5</definedName>
    <definedName name="xCategoryNames" localSheetId="10">_xlfn.ANCHORARRAY(Charts!$P$21)</definedName>
    <definedName name="yValueValues" localSheetId="10">_xlfn.ANCHORARRAY(Charts!$Q$21)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9" l="1"/>
  <c r="G20" i="9" s="1" a="1"/>
  <c r="G20" i="9" s="1"/>
  <c r="G22" i="9" a="1"/>
  <c r="G22" i="9" s="1"/>
  <c r="G24" i="9" a="1"/>
  <c r="G24" i="9" s="1"/>
  <c r="J10" i="10" a="1"/>
  <c r="J10" i="10" s="1"/>
  <c r="J16" i="10" a="1"/>
  <c r="J16" i="10" s="1"/>
  <c r="D1" i="12"/>
  <c r="E1" i="12" s="1"/>
  <c r="F1" i="12" s="1"/>
  <c r="G1" i="12" s="1"/>
  <c r="Y9" i="4" a="1"/>
  <c r="Y9" i="4" s="1"/>
  <c r="Z9" i="4" s="1" a="1"/>
  <c r="Z9" i="4" s="1"/>
  <c r="L9" i="4" a="1"/>
  <c r="L9" i="4" s="1"/>
  <c r="N9" i="4" s="1" a="1"/>
  <c r="N9" i="4" s="1"/>
  <c r="F10" i="4"/>
  <c r="G10" i="4"/>
  <c r="F11" i="4"/>
  <c r="G11" i="4"/>
  <c r="K7" i="10"/>
  <c r="L7" i="10"/>
  <c r="M7" i="10"/>
  <c r="N7" i="10"/>
  <c r="A17" i="7" a="1"/>
  <c r="A17" i="7" s="1"/>
  <c r="B13" i="9" a="1"/>
  <c r="B13" i="9" s="1"/>
  <c r="B4" i="9" a="1"/>
  <c r="B4" i="9" s="1"/>
  <c r="A2" i="6" a="1"/>
  <c r="A2" i="6" s="1"/>
  <c r="R9" i="4" a="1"/>
  <c r="R9" i="4" s="1"/>
  <c r="H5" i="10"/>
  <c r="K33" i="7"/>
  <c r="K32" i="7"/>
  <c r="K31" i="7"/>
  <c r="K30" i="7"/>
  <c r="K29" i="7"/>
  <c r="K28" i="7"/>
  <c r="K27" i="7"/>
  <c r="K26" i="7"/>
  <c r="K25" i="7"/>
  <c r="K24" i="7"/>
  <c r="K23" i="7"/>
  <c r="K22" i="7"/>
  <c r="A27" i="7" a="1"/>
  <c r="A27" i="7" s="1"/>
  <c r="A26" i="7" a="1"/>
  <c r="A26" i="7" s="1"/>
  <c r="A16" i="7" a="1"/>
  <c r="A16" i="7" s="1"/>
  <c r="A4" i="7" a="1"/>
  <c r="A4" i="7" s="1"/>
  <c r="A5" i="7" a="1"/>
  <c r="A5" i="7" s="1"/>
  <c r="J9" i="11" a="1"/>
  <c r="J9" i="11" s="1"/>
  <c r="J40" i="10" a="1"/>
  <c r="J40" i="10" s="1"/>
  <c r="J43" i="10" a="1"/>
  <c r="J43" i="10" s="1"/>
  <c r="B2" i="19" a="1"/>
  <c r="B2" i="19" s="1"/>
  <c r="A2" i="19" a="1"/>
  <c r="A2" i="19" s="1"/>
  <c r="Q21" i="15" a="1"/>
  <c r="Q21" i="15" s="1"/>
  <c r="T21" i="15" s="1" a="1"/>
  <c r="T21" i="15" s="1"/>
  <c r="P21" i="15" a="1"/>
  <c r="P21" i="15" s="1"/>
  <c r="A20" i="15" a="1"/>
  <c r="A20" i="15" s="1"/>
  <c r="A3" i="13"/>
  <c r="H6" i="6" a="1"/>
  <c r="H6" i="6" s="1"/>
  <c r="J31" i="7"/>
  <c r="J29" i="7"/>
  <c r="J22" i="7"/>
  <c r="C2" i="6"/>
  <c r="H4" i="6"/>
  <c r="J24" i="7"/>
  <c r="E41" i="10" a="1"/>
  <c r="J30" i="7"/>
  <c r="J25" i="7"/>
  <c r="J28" i="7"/>
  <c r="E44" i="10" a="1"/>
  <c r="Y5" i="4"/>
  <c r="J23" i="7"/>
  <c r="Y6" i="4"/>
  <c r="J33" i="7"/>
  <c r="J26" i="7"/>
  <c r="H3" i="6"/>
  <c r="J32" i="7"/>
  <c r="B12" i="9"/>
  <c r="H2" i="6"/>
  <c r="A25" i="7"/>
  <c r="Y4" i="4"/>
  <c r="J27" i="7"/>
  <c r="E17" i="10" a="1"/>
  <c r="A15" i="7"/>
  <c r="E8" i="11" a="1"/>
  <c r="AA9" i="4" l="1" a="1"/>
  <c r="AA9" i="4" s="1"/>
  <c r="E17" i="10"/>
  <c r="M9" i="4" a="1"/>
  <c r="M9" i="4" s="1"/>
  <c r="E8" i="11"/>
  <c r="E44" i="10"/>
  <c r="E41" i="10"/>
  <c r="I6" i="6" a="1"/>
  <c r="I6" i="6" s="1"/>
  <c r="J6" i="6" a="1"/>
  <c r="J6" i="6" s="1"/>
  <c r="J18" i="10" a="1"/>
  <c r="J18" i="10" s="1"/>
  <c r="J31" i="10" s="1" a="1"/>
  <c r="J31" i="10" s="1"/>
  <c r="J21" i="11" a="1"/>
  <c r="J21" i="11"/>
  <c r="J20" i="11" a="1"/>
  <c r="J20" i="11"/>
  <c r="J7" i="10"/>
  <c r="C19" i="12" a="1"/>
  <c r="C19" i="12" s="1"/>
  <c r="C21" i="12" s="1" a="1"/>
  <c r="C21" i="12" s="1"/>
  <c r="E27" i="5" a="1"/>
  <c r="E27" i="5" s="1"/>
  <c r="J16" i="11" a="1"/>
  <c r="J16" i="11" s="1"/>
  <c r="J14" i="11" a="1"/>
  <c r="J14" i="11" s="1"/>
  <c r="E24" i="10" a="1"/>
  <c r="R4" i="4"/>
  <c r="E17" i="11" a="1"/>
  <c r="E23" i="5"/>
  <c r="F21" i="11"/>
  <c r="F24" i="5"/>
  <c r="E32" i="10" a="1"/>
  <c r="G25" i="5"/>
  <c r="F20" i="11"/>
  <c r="E28" i="10" a="1"/>
  <c r="L23" i="10" l="1" a="1"/>
  <c r="L23" i="10" s="1"/>
  <c r="L27" i="10"/>
  <c r="G27" i="5" a="1"/>
  <c r="G27" i="5" s="1"/>
  <c r="F27" i="5" a="1"/>
  <c r="F27" i="5" s="1"/>
  <c r="E32" i="10"/>
  <c r="E24" i="10"/>
  <c r="E28" i="10"/>
  <c r="E17" i="11"/>
  <c r="J7" i="11"/>
  <c r="K7" i="11" s="1"/>
  <c r="L7" i="11" s="1"/>
  <c r="M7" i="11" s="1"/>
  <c r="N7" i="11" s="1"/>
  <c r="H5" i="11"/>
  <c r="E15" i="11" a="1"/>
  <c r="E13" i="11" a="1"/>
  <c r="E8" i="10" a="1"/>
  <c r="E10" i="11" a="1"/>
  <c r="E19" i="10" a="1"/>
  <c r="E11" i="10" a="1"/>
  <c r="E15" i="11" l="1"/>
  <c r="E10" i="11"/>
  <c r="E13" i="11"/>
  <c r="H9" i="11"/>
  <c r="J12" i="11" a="1"/>
  <c r="J12" i="11" s="1"/>
  <c r="E19" i="10"/>
  <c r="E11" i="10"/>
  <c r="E8" i="10"/>
  <c r="A1" i="6" a="1"/>
  <c r="A1" i="6" s="1"/>
  <c r="E17" i="5" a="1"/>
  <c r="E17" i="5" s="1"/>
  <c r="F17" i="5" s="1" a="1"/>
  <c r="F17" i="5" s="1"/>
  <c r="G8" i="5"/>
  <c r="F8" i="5"/>
  <c r="G7" i="5"/>
  <c r="F7" i="5"/>
  <c r="G6" i="5"/>
  <c r="F6" i="5"/>
  <c r="F9" i="4"/>
  <c r="G9" i="4"/>
  <c r="B3" i="9"/>
  <c r="E13" i="5"/>
  <c r="A3" i="7"/>
  <c r="G4" i="5"/>
  <c r="L4" i="4"/>
  <c r="F14" i="5"/>
  <c r="E6" i="4"/>
  <c r="E5" i="4"/>
  <c r="L6" i="4"/>
  <c r="G15" i="5"/>
  <c r="F3" i="5"/>
  <c r="L5" i="4"/>
  <c r="G17" i="5" l="1" a="1"/>
  <c r="G17" i="5" s="1"/>
  <c r="S21" i="15" a="1"/>
  <c r="S21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@ExcelAnalytics</author>
  </authors>
  <commentList>
    <comment ref="E28" authorId="0" shapeId="0" xr:uid="{FD292AB0-7516-411A-AAF6-3A9E1B2954BF}">
      <text>
        <r>
          <rPr>
            <b/>
            <sz val="9"/>
            <color indexed="81"/>
            <rFont val="Tahoma"/>
            <family val="2"/>
          </rPr>
          <t>@ExcelAnalytics:</t>
        </r>
        <r>
          <rPr>
            <sz val="9"/>
            <color indexed="81"/>
            <rFont val="Tahoma"/>
            <family val="2"/>
          </rPr>
          <t xml:space="preserve">
Geek tip: That's the same as =18:18 L:L
where the space is the intersection operator.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@ExcelAnalytics</author>
  </authors>
  <commentList>
    <comment ref="A17" authorId="0" shapeId="0" xr:uid="{B590280E-0923-4F71-9EF0-6C973B7224D3}">
      <text>
        <r>
          <rPr>
            <sz val="9"/>
            <color indexed="81"/>
            <rFont val="Tahoma"/>
            <family val="2"/>
          </rPr>
          <t>Hint: use F9 to evaluate the parts of the formula and show how the answer is derived.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<sst xmlns="http://schemas.openxmlformats.org/spreadsheetml/2006/main" count="283" uniqueCount="199">
  <si>
    <t>UNIQUE – to list the unique or distinct values in a range</t>
  </si>
  <si>
    <t>SORT – to sort the values in a range</t>
  </si>
  <si>
    <t>SORTBY – to sort values based on the order of other values</t>
  </si>
  <si>
    <t>FILTER – to return only the values which meet specific criteria</t>
  </si>
  <si>
    <t>SEQUENCE – to return a sequence of numbers</t>
  </si>
  <si>
    <t>RANDARRAY – to return an array of random numbers</t>
  </si>
  <si>
    <t>Dynamic Array Functions</t>
  </si>
  <si>
    <t>https://exceloffthegrid.com/dynamic-arrays-in-excel/</t>
  </si>
  <si>
    <t>Which formulas spill?</t>
  </si>
  <si>
    <t>So, which formulas spill, and which don’t?  Good question.  It depends on the arguments that the formula expects.</t>
  </si>
  <si>
    <t>Basic aggregation functions, such as SUM, AVERAGE, MIN, MAX, etc., will not spill by themselves, which makes sense as they accept a range of values and only ever return a single value.</t>
  </si>
  <si>
    <t>Generally, any function containing an argument in which a single value is expected is likely to spill.  That single value has a technical term, it’s known as a scalar.</t>
  </si>
  <si>
    <t>Spilling</t>
  </si>
  <si>
    <t>By clicking a formula or any cell in the spill range, a blue box is displayed to outline all the cells within the same spill range.  Everything within the blue box is calculated by the top-left cell of that box.</t>
  </si>
  <si>
    <t>Constant array by columns (commas)</t>
  </si>
  <si>
    <t>Constant array by rows (semicolons)</t>
  </si>
  <si>
    <t>In modern versions of Excel, the dynamic array behavior is deeply integrated and becomes native for all functions, even those that were not originally designed to work with arrays.</t>
  </si>
  <si>
    <t>Name</t>
  </si>
  <si>
    <t>Amount</t>
  </si>
  <si>
    <t>Abie Baker</t>
  </si>
  <si>
    <t>Charlie Davis</t>
  </si>
  <si>
    <t>Number</t>
  </si>
  <si>
    <t>Summary using Dynamic Arrays</t>
  </si>
  <si>
    <t>Eadie Farquharson</t>
  </si>
  <si>
    <t xml:space="preserve"> entered and updated with the main list</t>
  </si>
  <si>
    <t>Prerequisites</t>
  </si>
  <si>
    <t>No previous experience of Ctrl+Shift+Enter arrays</t>
  </si>
  <si>
    <t>See 'Data Summaries' sheet</t>
  </si>
  <si>
    <t>Sort by column 2 descending</t>
  </si>
  <si>
    <t>https://events.icaew.com/pd/24966?dm_i=4B45%2C1BZAH%2COYVP6%2C65P3P%2C1</t>
  </si>
  <si>
    <t>Hooray for Arrays! The formula revolution that lets Excel take the strain</t>
  </si>
  <si>
    <t>If you don’t know what array formulas are, or don’t know how to use them, then this webinar will provide the answers.</t>
  </si>
  <si>
    <t>Webinar Information</t>
  </si>
  <si>
    <t>Gone are the days when Excel formulas can only impact a single cell – welcome to the world of array formulas!</t>
  </si>
  <si>
    <t>In this webinar, we will explain the basic principles of dynamic arrays, demonstrating how it is now possible to enter a formula in a single cell, and apply that formula to an entire range automatically.</t>
  </si>
  <si>
    <t>If you often find yourself copying and pasting formulas across rows and columns, or need to generate a formula output that may spread across multiple cells, then this webinar will be a must-watch. Even if you were familiar with the ‘CSE’ (Ctrl+Shift+Enter) formulas, the new dynamic array formulas are a significant step-change in how to build robust, good quality spreadsheets.</t>
  </si>
  <si>
    <t>The webinar will also feature a Q&amp;A to get answers to your array-based questions.</t>
  </si>
  <si>
    <t>Patrick O'Beirne: Excel/VBA, data automation Consultant - Systems Modelling Ltd</t>
  </si>
  <si>
    <t>https://sysmod.wordpress.com/2022/01/25/wordxle-wordle-in-excel/</t>
  </si>
  <si>
    <t xml:space="preserve">P.S. for more advanced examples see my blog post </t>
  </si>
  <si>
    <t>on building a Wordle solver in Excel using dynamic arrays and the FILTER() function:</t>
  </si>
  <si>
    <t>https://accessanalytic.com.au/financial-modelling-dynamic-array-functions/</t>
  </si>
  <si>
    <t>And Jeff Robson's post</t>
  </si>
  <si>
    <t>Label</t>
  </si>
  <si>
    <t>Units</t>
  </si>
  <si>
    <t>Initial</t>
  </si>
  <si>
    <t>Constant</t>
  </si>
  <si>
    <t>Count/Total</t>
  </si>
  <si>
    <t>Period numbers (input)</t>
  </si>
  <si>
    <t>Period numbers (dynamic array function)</t>
  </si>
  <si>
    <t>A reference to the spill range of a constant does not work</t>
  </si>
  <si>
    <t>A reference to the spill range of a non-array formula refers just its one cell</t>
  </si>
  <si>
    <t>You can go away happy now. But wait, there's more.</t>
  </si>
  <si>
    <t>Start with a simple row of data</t>
  </si>
  <si>
    <t>Second calc (calc array from range)</t>
  </si>
  <si>
    <t>Second calc (calculated, copied)</t>
  </si>
  <si>
    <t>Second calc (calc array from spill region of array)</t>
  </si>
  <si>
    <t>A reference to the spill range of an formula refers to its (dynamic) range</t>
  </si>
  <si>
    <t>Periods (cols to right on hidden for ease of navigation)</t>
  </si>
  <si>
    <t>Period numbers (calc, copied across)</t>
  </si>
  <si>
    <t>use the explicit intersection operator @</t>
  </si>
  <si>
    <t>Example input numbers</t>
  </si>
  <si>
    <t>07/07/2022 10:00 - 11:00 GMT</t>
  </si>
  <si>
    <t>If you attempt to overtype any cell in the spilled range,</t>
  </si>
  <si>
    <t>Excel returns the #SPILL! error value for the formula.</t>
  </si>
  <si>
    <t>Easy Transpose. Transpose has been in Excel for a long time but now it is array-aware.</t>
  </si>
  <si>
    <t>Take a look at the video &amp; the free example file provided to see how we built an entire financial model without copying and pasting a single formula!</t>
  </si>
  <si>
    <t>https://www.youtube.com/watch?v=YN6UkzVit5o</t>
  </si>
  <si>
    <t>Webinar by Liam Bastick of sumproduct.com</t>
  </si>
  <si>
    <t>Number of periods</t>
  </si>
  <si>
    <t>Reference to dynamic array function output</t>
  </si>
  <si>
    <t>Array reference to row of cells</t>
  </si>
  <si>
    <t>Reference to array region</t>
  </si>
  <si>
    <t>Formula in col. C</t>
  </si>
  <si>
    <t>That's it, you've seen how to enter an array formula and refer to its output range.</t>
  </si>
  <si>
    <t>Trad Excel:  one reference, copied across</t>
  </si>
  <si>
    <t>Dynamic array series created by the function</t>
  </si>
  <si>
    <t>Notice that the absolute reference is no longer needed because we don't need to copy the formula across.</t>
  </si>
  <si>
    <t>Previous versions of Excel would only have returned one value from the same column.</t>
  </si>
  <si>
    <t>In this case, J10# refers to J10:N10</t>
  </si>
  <si>
    <t>The # symbol refers to range of the array result, known as the "spill range".</t>
  </si>
  <si>
    <t>The # prefix returns the entire spill range of the referred cell starting wherever it is entered.</t>
  </si>
  <si>
    <t>Literal arrays</t>
  </si>
  <si>
    <t>How to build Excel models in organised rows, columns, and tables with dependent calculations.</t>
  </si>
  <si>
    <t>How to refer to single cells and ranges in formulas correctly with absolute and relative references.</t>
  </si>
  <si>
    <t>Speaker:</t>
  </si>
  <si>
    <t>Select C7 or C9 and notice the colouring and lines</t>
  </si>
  <si>
    <t>Select D7 or D9 and notice the grey text.</t>
  </si>
  <si>
    <t>If we want to add period columns, we'd have to change the formula in rows 5 and 7.</t>
  </si>
  <si>
    <t>That is referred to as an implicit intersection.</t>
  </si>
  <si>
    <t>If you really want only a single value,</t>
  </si>
  <si>
    <t>"Unique" here means "Occurs exactly once".</t>
  </si>
  <si>
    <t>"Unique" here means "Distinct",</t>
  </si>
  <si>
    <t>one result for each different value.</t>
  </si>
  <si>
    <t>Count</t>
  </si>
  <si>
    <t>Total</t>
  </si>
  <si>
    <t>Count formula</t>
  </si>
  <si>
    <t>Sum formula</t>
  </si>
  <si>
    <t>Distinct list formula</t>
  </si>
  <si>
    <t>Summary using SORT wrapped around UNIQUE</t>
  </si>
  <si>
    <t>A #CALC! error result means no records match the filter</t>
  </si>
  <si>
    <t>There are upcoming functions such as TEXTSPLIT, HSTACK and VSTACK.</t>
  </si>
  <si>
    <t>From Microsoft.com:</t>
  </si>
  <si>
    <t>TEXTSPLIT() example:</t>
  </si>
  <si>
    <t>=TEXTBEFORE(text,delimiter,[instance_num], [match_mode], [match_end], [if_not_found])</t>
  </si>
  <si>
    <t xml:space="preserve">Also coming in future releases: </t>
  </si>
  <si>
    <t>=   TEXTAFTER(text,delimiter,[instance_num], [match_mode], [match_end], [if_not_found])</t>
  </si>
  <si>
    <t>=HSTACK(array1,[array2],...)</t>
  </si>
  <si>
    <t>Appends arrays horizontally and in sequence to return a larger array.</t>
  </si>
  <si>
    <t>Windows: 2203 (Build 15104)</t>
  </si>
  <si>
    <t>Mac: 16.60 (220304)</t>
  </si>
  <si>
    <t>(Office Insider Beta only)</t>
  </si>
  <si>
    <t>=VSTACK(array1,[array2],...)</t>
  </si>
  <si>
    <t>Appends arrays vertically and in sequence to return a larger array.</t>
  </si>
  <si>
    <t>Thank you! Any questions?</t>
  </si>
  <si>
    <t xml:space="preserve">LinkedIn: </t>
  </si>
  <si>
    <t>http://ie.linkedin.com/in/patrickobeirne</t>
  </si>
  <si>
    <t>Twitter:</t>
  </si>
  <si>
    <t>@ExcelAnalytics</t>
  </si>
  <si>
    <t>Website:</t>
  </si>
  <si>
    <t>http://www.sysmod.com</t>
  </si>
  <si>
    <t>Blog:</t>
  </si>
  <si>
    <t>http://sysmod.wordpress.com</t>
  </si>
  <si>
    <t>Email:</t>
  </si>
  <si>
    <t>pob@sysmod.com</t>
  </si>
  <si>
    <t>Dept</t>
  </si>
  <si>
    <t>Qty</t>
  </si>
  <si>
    <t>Value</t>
  </si>
  <si>
    <t>DeptF</t>
  </si>
  <si>
    <t>DeptD</t>
  </si>
  <si>
    <t>DeptB</t>
  </si>
  <si>
    <t>=SERIES(Charts!$D$1,Charts!$A$2:$A$11,Charts!$D$2:$D$11,1)</t>
  </si>
  <si>
    <t>X Category name</t>
  </si>
  <si>
    <t>Y Value value</t>
  </si>
  <si>
    <t>=SERIES(Charts!$P$20,Charts!$O$21:$O$30,Charts!$P$21:$P$30,1)</t>
  </si>
  <si>
    <t>xCategoryNames</t>
  </si>
  <si>
    <t>yValueValues</t>
  </si>
  <si>
    <t>https://peltiertech.com/dynamic-charts-using-dynamic-arrays/</t>
  </si>
  <si>
    <t>Thanks to Jon Peltier</t>
  </si>
  <si>
    <t>Seq</t>
  </si>
  <si>
    <t>=SERIES(Charts!$P$20,Charts!xCategoryNames,Charts!yValueValues,1)</t>
  </si>
  <si>
    <t>Similarly if the range J5:N5 is given the name "InputNumbers"</t>
  </si>
  <si>
    <t>It helps to know about named ranges, Data &gt; Sort, and Data &gt; Filter.</t>
  </si>
  <si>
    <t>How to copy and paste formulas, relying on those absolute &amp; relative references.</t>
  </si>
  <si>
    <t>Basic functions to calculate and summarise ranges, eg SUM( J5:N5 )</t>
  </si>
  <si>
    <t>Alongside dynamic arrays are a number of new array functions which automatically spill their output across a range. The webinar will introduce and provide practical examples for the use of functions such as FILTER, UNIQUE, SEQUENCE and SORT and briefly mention upcoming functions.</t>
  </si>
  <si>
    <t>This webinar is for those who don't know what array formulas are, or how easily some simple array formulas can boost Excel productivity.</t>
  </si>
  <si>
    <t>Or using the volatile OFFSET function:</t>
  </si>
  <si>
    <t>To refer to a row of cells for as many as there are values:</t>
  </si>
  <si>
    <r>
      <t xml:space="preserve">But a reference to an array </t>
    </r>
    <r>
      <rPr>
        <b/>
        <sz val="11"/>
        <color theme="1"/>
        <rFont val="Arial"/>
        <family val="2"/>
      </rPr>
      <t>function</t>
    </r>
    <r>
      <rPr>
        <sz val="11"/>
        <color theme="1"/>
        <rFont val="Arial"/>
        <family val="2"/>
      </rPr>
      <t xml:space="preserve"> spill region automatically adjusts - it's dynamic.</t>
    </r>
  </si>
  <si>
    <t>Unfortunately, the logical functions AND() and OR() do not return arrays.</t>
  </si>
  <si>
    <t>We achieve AND() by multiplying logical expressions.</t>
  </si>
  <si>
    <t>We achieve OR() by adding logical expressions.</t>
  </si>
  <si>
    <t>So in a FILTER function, the criteria cannot be AND( test1, test2 ) but (test1) * (test2)</t>
  </si>
  <si>
    <t>So in a FILTER function, the criteria cannot be OR( test1, test2 ) but (test1) + (test2)</t>
  </si>
  <si>
    <t>These work because logical TRUE is numerically 1, logical FALSE is numerically 0.</t>
  </si>
  <si>
    <t>For example:</t>
  </si>
  <si>
    <t>FORMULATEXT</t>
  </si>
  <si>
    <t>Formula</t>
  </si>
  <si>
    <t>Double negation is another way to convert a logical expression to a number.</t>
  </si>
  <si>
    <t>Any non-zero value is regarded by Excel as TRUE</t>
  </si>
  <si>
    <t>where 'test' is typically a range reference, a logical operator, and a comparison value</t>
  </si>
  <si>
    <t>The table on this sheet is named 'SalesTable'</t>
  </si>
  <si>
    <t>We cannot change a range of arrays to a Table; a Table cannot hold dynamic functions</t>
  </si>
  <si>
    <t>Select Value more than</t>
  </si>
  <si>
    <t xml:space="preserve">AND Qty more than </t>
  </si>
  <si>
    <t xml:space="preserve">OR Dept = </t>
  </si>
  <si>
    <t xml:space="preserve">eg   (J5:N5 &gt; 0)  </t>
  </si>
  <si>
    <t>eg  (Salestable[Dept] = B24)</t>
  </si>
  <si>
    <t>Patrick O'Beirne, Systems Modelling Ltd.</t>
  </si>
  <si>
    <t xml:space="preserve">Note that the list of names in E9:E11 must be manually </t>
  </si>
  <si>
    <t xml:space="preserve">The list of names in E6:E9 must be manually </t>
  </si>
  <si>
    <t>Summary using pre-Office365 COUNTIF/SUMIF</t>
  </si>
  <si>
    <t>Here, UNIQUE means DISTINCT</t>
  </si>
  <si>
    <t>Sorts the distinct names</t>
  </si>
  <si>
    <t>Create a live updating filtered list: no more refresh clicks needed.</t>
  </si>
  <si>
    <t>Summary using SORT as well</t>
  </si>
  <si>
    <t>Demonstration of the SEQUENCE function</t>
  </si>
  <si>
    <t>Introduction to Office 365 array formulas</t>
  </si>
  <si>
    <t xml:space="preserve">An Introduction to Dynamic Arrays in Excel | Liam Bastick </t>
  </si>
  <si>
    <t>Excel does that if you open a workbook created in earlier versions</t>
  </si>
  <si>
    <t>Summary using Dynamic Arrays allowing for expansion</t>
  </si>
  <si>
    <t>"Unique" here means "Distinct", one result for each different value.</t>
  </si>
  <si>
    <t>This works but is awkward - Tables make it easier</t>
  </si>
  <si>
    <t>Excel automatically updates charts from data tables;</t>
  </si>
  <si>
    <t>but not from dynamic arrays. Jon Peltier shows a workaround.</t>
  </si>
  <si>
    <t>=C3</t>
  </si>
  <si>
    <t>=C3:G3</t>
  </si>
  <si>
    <t>=C7#</t>
  </si>
  <si>
    <t>=SEQUENCE(1,B18)</t>
  </si>
  <si>
    <t>=C19#</t>
  </si>
  <si>
    <t>All we've done so far is copy cell values. In the next tab, we'll look at formula calculations with both arrays and constants.</t>
  </si>
  <si>
    <t>The use of a range reference J5:N5 results in Excel filling across the formula for you.</t>
  </si>
  <si>
    <t>This could be used to expand a model as data becomes available</t>
  </si>
  <si>
    <t>Date</t>
  </si>
  <si>
    <t>Sales</t>
  </si>
  <si>
    <t>Sales History</t>
  </si>
  <si>
    <t>Month</t>
  </si>
  <si>
    <t>Periods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</si>
</sst>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i/>
      <sz val="11"/>
      <color theme="1"/>
      <name val="Arial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quotePrefix="1"/>
    <xf numFmtId="0" fontId="1" fillId="0" borderId="0" xfId="0" applyFont="1" applyAlignment="1">
      <alignment wrapText="1"/>
    </xf>
    <xf numFmtId="15" fontId="0" fillId="0" borderId="0" xfId="0" applyNumberFormat="1" applyAlignment="1">
      <alignment wrapText="1"/>
    </xf>
    <xf numFmtId="0" fontId="0" fillId="2" borderId="0" xfId="0" applyFill="1"/>
    <xf numFmtId="2" fontId="0" fillId="0" borderId="0" xfId="0" applyNumberFormat="1"/>
    <xf numFmtId="2" fontId="0" fillId="2" borderId="0" xfId="0" applyNumberFormat="1" applyFill="1"/>
    <xf numFmtId="0" fontId="2" fillId="0" borderId="0" xfId="0" applyFont="1"/>
    <xf numFmtId="0" fontId="0" fillId="0" borderId="0" xfId="0" applyNumberFormat="1"/>
    <xf numFmtId="0" fontId="0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2"/>
    </xf>
    <xf numFmtId="0" fontId="0" fillId="0" borderId="0" xfId="0" applyAlignment="1">
      <alignment horizontal="left" indent="2"/>
    </xf>
    <xf numFmtId="0" fontId="0" fillId="0" borderId="1" xfId="0" applyBorder="1"/>
    <xf numFmtId="0" fontId="1" fillId="0" borderId="1" xfId="0" applyFont="1" applyBorder="1"/>
    <xf numFmtId="0" fontId="1" fillId="0" borderId="0" xfId="0" applyFont="1" applyAlignment="1">
      <alignment horizontal="left" indent="1"/>
    </xf>
    <xf numFmtId="0" fontId="1" fillId="0" borderId="1" xfId="0" applyFont="1" applyBorder="1" applyAlignment="1">
      <alignment horizontal="right"/>
    </xf>
    <xf numFmtId="0" fontId="0" fillId="0" borderId="0" xfId="0" quotePrefix="1" applyAlignment="1">
      <alignment wrapText="1"/>
    </xf>
    <xf numFmtId="0" fontId="5" fillId="0" borderId="0" xfId="0" applyFont="1" applyAlignment="1">
      <alignment horizontal="center"/>
    </xf>
    <xf numFmtId="16" fontId="0" fillId="0" borderId="0" xfId="0" applyNumberFormat="1"/>
    <xf numFmtId="15" fontId="0" fillId="0" borderId="0" xfId="0" applyNumberFormat="1"/>
  </cellXfs>
  <cellStyles count="1">
    <cellStyle name="Normal" xfId="0" builtinId="0"/>
  </cellStyles>
  <dxfs count="1">
    <dxf>
      <numFmt numFmtId="21" formatCode="dd\-mmm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Value from</a:t>
            </a:r>
            <a:r>
              <a:rPr lang="en-US" baseline="0"/>
              <a:t> Table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Charts!$D$1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Charts!$A$2:$A$11</c:f>
              <c:strCache>
                <c:ptCount val="10"/>
                <c:pt idx="0">
                  <c:v>Eadie Farquharson</c:v>
                </c:pt>
                <c:pt idx="1">
                  <c:v>Charlie Davis</c:v>
                </c:pt>
                <c:pt idx="2">
                  <c:v>Eadie Farquharson</c:v>
                </c:pt>
                <c:pt idx="3">
                  <c:v>Abie Baker</c:v>
                </c:pt>
                <c:pt idx="4">
                  <c:v>Eadie Farquharson</c:v>
                </c:pt>
                <c:pt idx="5">
                  <c:v>Abie Baker</c:v>
                </c:pt>
                <c:pt idx="6">
                  <c:v>Abie Baker</c:v>
                </c:pt>
                <c:pt idx="7">
                  <c:v>Abie Baker</c:v>
                </c:pt>
                <c:pt idx="8">
                  <c:v>Charlie Davis</c:v>
                </c:pt>
                <c:pt idx="9">
                  <c:v>Abie Baker</c:v>
                </c:pt>
              </c:strCache>
            </c:strRef>
          </c:cat>
          <c:val>
            <c:numRef>
              <c:f>Charts!$D$2:$D$11</c:f>
              <c:numCache>
                <c:formatCode>General</c:formatCode>
                <c:ptCount val="10"/>
                <c:pt idx="0">
                  <c:v>15</c:v>
                </c:pt>
                <c:pt idx="1">
                  <c:v>11</c:v>
                </c:pt>
                <c:pt idx="2">
                  <c:v>11</c:v>
                </c:pt>
                <c:pt idx="3">
                  <c:v>20</c:v>
                </c:pt>
                <c:pt idx="4">
                  <c:v>11</c:v>
                </c:pt>
                <c:pt idx="5">
                  <c:v>18</c:v>
                </c:pt>
                <c:pt idx="6">
                  <c:v>14</c:v>
                </c:pt>
                <c:pt idx="7">
                  <c:v>10</c:v>
                </c:pt>
                <c:pt idx="8">
                  <c:v>13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A0-402A-871A-B7036F635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4835944"/>
        <c:axId val="704832992"/>
      </c:barChart>
      <c:catAx>
        <c:axId val="704835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4832992"/>
        <c:crosses val="autoZero"/>
        <c:auto val="1"/>
        <c:lblAlgn val="ctr"/>
        <c:lblOffset val="100"/>
        <c:noMultiLvlLbl val="0"/>
      </c:catAx>
      <c:valAx>
        <c:axId val="70483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4835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E"/>
              <a:t>Qty from array formula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Qty from array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Charts!$A$21:$A$30</c:f>
              <c:strCache>
                <c:ptCount val="10"/>
                <c:pt idx="0">
                  <c:v>Eadie Farquharson</c:v>
                </c:pt>
                <c:pt idx="1">
                  <c:v>Charlie Davis</c:v>
                </c:pt>
                <c:pt idx="2">
                  <c:v>Eadie Farquharson</c:v>
                </c:pt>
                <c:pt idx="3">
                  <c:v>Abie Baker</c:v>
                </c:pt>
                <c:pt idx="4">
                  <c:v>Eadie Farquharson</c:v>
                </c:pt>
                <c:pt idx="5">
                  <c:v>Abie Baker</c:v>
                </c:pt>
                <c:pt idx="6">
                  <c:v>Abie Baker</c:v>
                </c:pt>
                <c:pt idx="7">
                  <c:v>Abie Baker</c:v>
                </c:pt>
                <c:pt idx="8">
                  <c:v>Charlie Davis</c:v>
                </c:pt>
                <c:pt idx="9">
                  <c:v>Abie Baker</c:v>
                </c:pt>
              </c:strCache>
            </c:strRef>
          </c:cat>
          <c:val>
            <c:numRef>
              <c:f>Charts!$C$21:$C$30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66-40F4-90E3-6D1B1288C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3643184"/>
        <c:axId val="373643512"/>
      </c:lineChart>
      <c:catAx>
        <c:axId val="37364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643512"/>
        <c:crosses val="autoZero"/>
        <c:auto val="1"/>
        <c:lblAlgn val="ctr"/>
        <c:lblOffset val="100"/>
        <c:noMultiLvlLbl val="0"/>
      </c:catAx>
      <c:valAx>
        <c:axId val="373643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64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Charts!$Q$20</c:f>
              <c:strCache>
                <c:ptCount val="1"/>
                <c:pt idx="0">
                  <c:v>Y Value value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Charts!xCategoryNames</c:f>
              <c:strCache>
                <c:ptCount val="10"/>
                <c:pt idx="0">
                  <c:v>Eadie Farquharson</c:v>
                </c:pt>
                <c:pt idx="1">
                  <c:v>Charlie Davis</c:v>
                </c:pt>
                <c:pt idx="2">
                  <c:v>Eadie Farquharson</c:v>
                </c:pt>
                <c:pt idx="3">
                  <c:v>Abie Baker</c:v>
                </c:pt>
                <c:pt idx="4">
                  <c:v>Eadie Farquharson</c:v>
                </c:pt>
                <c:pt idx="5">
                  <c:v>Abie Baker</c:v>
                </c:pt>
                <c:pt idx="6">
                  <c:v>Abie Baker</c:v>
                </c:pt>
                <c:pt idx="7">
                  <c:v>Abie Baker</c:v>
                </c:pt>
                <c:pt idx="8">
                  <c:v>Charlie Davis</c:v>
                </c:pt>
                <c:pt idx="9">
                  <c:v>Abie Baker</c:v>
                </c:pt>
              </c:strCache>
            </c:strRef>
          </c:cat>
          <c:val>
            <c:numRef>
              <c:f>Charts!yValueValues</c:f>
              <c:numCache>
                <c:formatCode>General</c:formatCode>
                <c:ptCount val="10"/>
                <c:pt idx="0">
                  <c:v>15</c:v>
                </c:pt>
                <c:pt idx="1">
                  <c:v>11</c:v>
                </c:pt>
                <c:pt idx="2">
                  <c:v>11</c:v>
                </c:pt>
                <c:pt idx="3">
                  <c:v>20</c:v>
                </c:pt>
                <c:pt idx="4">
                  <c:v>11</c:v>
                </c:pt>
                <c:pt idx="5">
                  <c:v>18</c:v>
                </c:pt>
                <c:pt idx="6">
                  <c:v>14</c:v>
                </c:pt>
                <c:pt idx="7">
                  <c:v>10</c:v>
                </c:pt>
                <c:pt idx="8">
                  <c:v>13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3-4417-8A9A-8FB921609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621784"/>
        <c:axId val="823724336"/>
      </c:barChart>
      <c:catAx>
        <c:axId val="82262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3724336"/>
        <c:crosses val="autoZero"/>
        <c:auto val="1"/>
        <c:lblAlgn val="ctr"/>
        <c:lblOffset val="100"/>
        <c:noMultiLvlLbl val="0"/>
      </c:catAx>
      <c:valAx>
        <c:axId val="82372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2621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7.png"/><Relationship Id="rId5" Type="http://schemas.openxmlformats.org/officeDocument/2006/relationships/chart" Target="../charts/chart3.xml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496752</xdr:colOff>
      <xdr:row>43</xdr:row>
      <xdr:rowOff>156664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8A88B8-C325-FF3F-8F53-14E7953C3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402752" cy="78020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337042</xdr:colOff>
      <xdr:row>39</xdr:row>
      <xdr:rowOff>38458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B25C7E-4542-528D-0910-7DC8D8971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582642" cy="69726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35719</xdr:colOff>
      <xdr:row>26</xdr:row>
      <xdr:rowOff>0</xdr:rowOff>
    </xdr:from>
    <xdr:to>
      <xdr:col>1</xdr:col>
      <xdr:colOff>583406</xdr:colOff>
      <xdr:row>28</xdr:row>
      <xdr:rowOff>41461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F3C855-B642-42F2-A05E-A924B6C09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19" y="4290219"/>
          <a:ext cx="3556000" cy="398649"/>
        </a:xfrm>
        <a:prstGeom prst="rect">
          <a:avLst/>
        </a:prstGeom>
        <a:solidFill>
          <a:schemeClr val="accent1">
            <a:alpha val="53000"/>
          </a:schemeClr>
        </a:solidFill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399144</xdr:colOff>
      <xdr:row>4</xdr:row>
      <xdr:rowOff>47253</xdr:rowOff>
    </xdr:from>
    <xdr:to>
      <xdr:col>21</xdr:col>
      <xdr:colOff>279400</xdr:colOff>
      <xdr:row>6</xdr:row>
      <xdr:rowOff>93999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30EB76-2065-49CF-50A5-58B037441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35858" y="758453"/>
          <a:ext cx="1861456" cy="4023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1657</xdr:colOff>
      <xdr:row>3</xdr:row>
      <xdr:rowOff>12700</xdr:rowOff>
    </xdr:from>
    <xdr:to>
      <xdr:col>12</xdr:col>
      <xdr:colOff>237435</xdr:colOff>
      <xdr:row>16</xdr:row>
      <xdr:rowOff>0</xdr:rowOff>
    </xdr:to>
    <xdr:graphicFrame macro="">
      <xdr:nvGraphicFramePr>
        <xdr:cNvPr id="3" name="ChartFromTable">
          <a:extLst>
            <a:ext uri="{FF2B5EF4-FFF2-40B4-BE49-F238E27FC236}">
              <a16:creationId xmlns:a16="http://schemas.microsoft.com/office/drawing/2014/main" id="{7C5589EE-EDC0-DDD1-6990-FAE199E381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12700</xdr:colOff>
      <xdr:row>18</xdr:row>
      <xdr:rowOff>38100</xdr:rowOff>
    </xdr:from>
    <xdr:to>
      <xdr:col>12</xdr:col>
      <xdr:colOff>298450</xdr:colOff>
      <xdr:row>31</xdr:row>
      <xdr:rowOff>107950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E3C6F84-5FF6-43C9-7888-68FA4A4D2D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14</xdr:col>
      <xdr:colOff>0</xdr:colOff>
      <xdr:row>4</xdr:row>
      <xdr:rowOff>0</xdr:rowOff>
    </xdr:from>
    <xdr:to>
      <xdr:col>19</xdr:col>
      <xdr:colOff>432021</xdr:colOff>
      <xdr:row>11</xdr:row>
      <xdr:rowOff>127070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5E26D70-6171-161F-5DCB-4A6D4F260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59900" y="711200"/>
          <a:ext cx="4292821" cy="1371670"/>
        </a:xfrm>
        <a:prstGeom prst="rect">
          <a:avLst/>
        </a:prstGeom>
      </xdr:spPr>
    </xdr:pic>
    <xdr:clientData/>
  </xdr:twoCellAnchor>
  <xdr:twoCellAnchor editAs="oneCell">
    <xdr:from>
      <xdr:col>15</xdr:col>
      <xdr:colOff>133350</xdr:colOff>
      <xdr:row>41</xdr:row>
      <xdr:rowOff>106716</xdr:rowOff>
    </xdr:from>
    <xdr:to>
      <xdr:col>22</xdr:col>
      <xdr:colOff>93163</xdr:colOff>
      <xdr:row>51</xdr:row>
      <xdr:rowOff>117853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64C0B8-52E0-FDE6-008A-5AD6798DC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493250" y="7396516"/>
          <a:ext cx="5141414" cy="1789137"/>
        </a:xfrm>
        <a:prstGeom prst="rect">
          <a:avLst/>
        </a:prstGeom>
      </xdr:spPr>
    </xdr:pic>
    <xdr:clientData/>
  </xdr:twoCellAnchor>
  <xdr:twoCellAnchor>
    <xdr:from>
      <xdr:col>5</xdr:col>
      <xdr:colOff>635000</xdr:colOff>
      <xdr:row>35</xdr:row>
      <xdr:rowOff>107950</xdr:rowOff>
    </xdr:from>
    <xdr:to>
      <xdr:col>12</xdr:col>
      <xdr:colOff>584200</xdr:colOff>
      <xdr:row>51</xdr:row>
      <xdr:rowOff>6350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E43A628-63B2-23D4-47AE-2809BF88B3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14</xdr:col>
      <xdr:colOff>628650</xdr:colOff>
      <xdr:row>36</xdr:row>
      <xdr:rowOff>19050</xdr:rowOff>
    </xdr:from>
    <xdr:to>
      <xdr:col>24</xdr:col>
      <xdr:colOff>505808</xdr:colOff>
      <xdr:row>38</xdr:row>
      <xdr:rowOff>111187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66B790A-6EA9-725C-CE56-2B00B1040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328150" y="6419850"/>
          <a:ext cx="7039957" cy="44773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654050</xdr:colOff>
      <xdr:row>2</xdr:row>
      <xdr:rowOff>44451</xdr:rowOff>
    </xdr:from>
    <xdr:to>
      <xdr:col>9</xdr:col>
      <xdr:colOff>286501</xdr:colOff>
      <xdr:row>13</xdr:row>
      <xdr:rowOff>139701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40A179B-56CD-92C4-FAED-7A31E39CB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49550" y="400051"/>
          <a:ext cx="3594851" cy="2051050"/>
        </a:xfrm>
        <a:prstGeom prst="rect">
          <a:avLst/>
        </a:prstGeom>
      </xdr:spPr>
    </xdr:pic>
    <xdr:clientData/>
  </xdr:twoCellAnchor>
  <xdr:twoCellAnchor editAs="oneCell">
    <xdr:from>
      <xdr:col>9</xdr:col>
      <xdr:colOff>628650</xdr:colOff>
      <xdr:row>2</xdr:row>
      <xdr:rowOff>12701</xdr:rowOff>
    </xdr:from>
    <xdr:to>
      <xdr:col>13</xdr:col>
      <xdr:colOff>101717</xdr:colOff>
      <xdr:row>15</xdr:row>
      <xdr:rowOff>31751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A86C463-937E-D9BA-70E5-4097F93EF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6550" y="368301"/>
          <a:ext cx="2114667" cy="23304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6</xdr:row>
      <xdr:rowOff>57150</xdr:rowOff>
    </xdr:from>
    <xdr:to>
      <xdr:col>6</xdr:col>
      <xdr:colOff>222250</xdr:colOff>
      <xdr:row>15</xdr:row>
      <xdr:rowOff>146050</xdr:rowOff>
    </xdr:to>
    <xdr:pic>
      <xdr:nvPicPr>
        <xdr:cNvPr id="2" name="Picture 1" descr="Splits a name and sentence by a space delimiter">
          <a:extLst>
            <a:ext uri="{FF2B5EF4-FFF2-40B4-BE49-F238E27FC236}">
              <a16:creationId xmlns:a16="http://schemas.microsoft.com/office/drawing/2014/main" id="{A2B34672-23E4-595D-D5AD-37393ED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1123950"/>
          <a:ext cx="4152900" cy="168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1</xdr:row>
      <xdr:rowOff>82551</xdr:rowOff>
    </xdr:from>
    <xdr:to>
      <xdr:col>13</xdr:col>
      <xdr:colOff>172463</xdr:colOff>
      <xdr:row>5</xdr:row>
      <xdr:rowOff>176149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F3A0B5-E44D-FA2A-2EDD-70571A7CE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41850" y="260351"/>
          <a:ext cx="4115813" cy="80479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36DDC2-F908-48CF-93F1-D2CD5403BA63}" name="ExampleData" displayName="ExampleData" ref="A1:B11" totalsRowShown="0">
  <autoFilter ref="A1:B11" xr:uid="{B036DDC2-F908-48CF-93F1-D2CD5403BA63}"/>
  <tableColumns count="2">
    <tableColumn id="1" xr3:uid="{C69EB070-510C-46DB-899A-3FED98E076BD}" name="Name"/>
    <tableColumn id="2" xr3:uid="{0ED8FE35-A861-49E6-B8A5-ECCE91F08241}" name="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2D1002-26AD-4E62-80EC-D7B69CAEA06C}" name="Salestable" displayName="Salestable" ref="A1:D11" totalsRowShown="0">
  <autoFilter ref="A1:D11" xr:uid="{4807CF21-EFE1-4995-A9A0-EA9482DC75C9}"/>
  <tableColumns count="4">
    <tableColumn id="1" xr3:uid="{E9A244E4-13D7-4059-9F07-EA6A8EF93FDF}" name="Name"/>
    <tableColumn id="2" xr3:uid="{D1BADDF6-214F-45B6-BBEE-FDAF40C951B8}" name="Dept"/>
    <tableColumn id="3" xr3:uid="{3B656FFA-5279-463D-83A7-BCD940F39171}" name="Qty"/>
    <tableColumn id="4" xr3:uid="{F4FB89A7-1CB7-493E-A46E-A9C1C929394D}" name="Val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727CEA6-AC01-411B-A78B-EBF7787D803C}" name="SalesByMonth" displayName="SalesByMonth" ref="A20:B26" totalsRowShown="0">
  <autoFilter ref="A20:B26" xr:uid="{2727CEA6-AC01-411B-A78B-EBF7787D803C}"/>
  <tableColumns count="2">
    <tableColumn id="1" xr3:uid="{717A4691-AD06-4BDE-8E37-2D36A8DBAD51}" name="Date" dataDxfId="0"/>
    <tableColumn id="2" xr3:uid="{F257F4B6-0AA8-4270-871D-EB2007EFCF44}" name="Sal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0C203-A31A-41D7-8357-4FD81FB712E9}">
  <dimension ref="A1"/>
  <sheetViews>
    <sheetView showGridLines="0" showRowColHeaders="0" tabSelected="1" zoomScale="70" zoomScaleNormal="70" workbookViewId="0"/>
  </sheetViews>
  <sheetFormatPr defaultRowHeight="14" x14ac:dyDescent="0.3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F0409-6234-4254-94E4-62B32D484E38}">
  <sheetPr codeName="Sheet8"/>
  <dimension ref="A1:J11"/>
  <sheetViews>
    <sheetView zoomScale="190" zoomScaleNormal="190" workbookViewId="0"/>
  </sheetViews>
  <sheetFormatPr defaultRowHeight="14" x14ac:dyDescent="0.3"/>
  <cols>
    <col min="1" max="1" width="16" bestFit="1" customWidth="1"/>
    <col min="3" max="3" width="10.4140625" customWidth="1"/>
    <col min="7" max="7" width="24.83203125" bestFit="1" customWidth="1"/>
    <col min="8" max="8" width="16" bestFit="1" customWidth="1"/>
  </cols>
  <sheetData>
    <row r="1" spans="1:10" ht="14.5" thickBot="1" x14ac:dyDescent="0.35">
      <c r="A1" s="18" t="str" cm="1">
        <f t="array" ref="A1:B1">ExampleData[#Headers]</f>
        <v>Name</v>
      </c>
      <c r="B1" s="18" t="str">
        <v>Amount</v>
      </c>
      <c r="C1" s="19" t="s">
        <v>28</v>
      </c>
      <c r="G1" t="s">
        <v>99</v>
      </c>
    </row>
    <row r="2" spans="1:10" x14ac:dyDescent="0.3">
      <c r="A2" t="str" cm="1">
        <f t="array" ref="A2:B11">_xlfn._xlws.SORT( ExampleData[], 2, -1 )</f>
        <v>Abie Baker</v>
      </c>
      <c r="B2">
        <v>20</v>
      </c>
      <c r="C2" t="str">
        <f ca="1">"A2 formula: " &amp; _xlfn.FORMULATEXT(A2)</f>
        <v>A2 formula: =SORT( ExampleData, 2, -1 )</v>
      </c>
      <c r="G2" t="s">
        <v>98</v>
      </c>
      <c r="H2" t="str">
        <f ca="1">_xlfn.FORMULATEXT(H6)</f>
        <v>=SORT(UNIQUE('Data Array Functions'!$A$2:$A$11))</v>
      </c>
    </row>
    <row r="3" spans="1:10" x14ac:dyDescent="0.3">
      <c r="A3" t="str">
        <v>Abie Baker</v>
      </c>
      <c r="B3">
        <v>18</v>
      </c>
      <c r="G3" t="s">
        <v>96</v>
      </c>
      <c r="H3" t="str">
        <f ca="1">_xlfn.FORMULATEXT(I6)</f>
        <v>=COUNTIF('Data Array Functions'!$A$2:$A$11,H6#)</v>
      </c>
    </row>
    <row r="4" spans="1:10" x14ac:dyDescent="0.3">
      <c r="A4" t="str">
        <v>Eadie Farquharson</v>
      </c>
      <c r="B4">
        <v>15</v>
      </c>
      <c r="G4" t="s">
        <v>97</v>
      </c>
      <c r="H4" t="str">
        <f ca="1">_xlfn.FORMULATEXT(J6)</f>
        <v>=SUMIF('Data Array Functions'!$A$2:$A$11,H6#,'Data Array Functions'!$B$2:$B$11)</v>
      </c>
    </row>
    <row r="5" spans="1:10" x14ac:dyDescent="0.3">
      <c r="A5" t="str">
        <v>Abie Baker</v>
      </c>
      <c r="B5">
        <v>14</v>
      </c>
      <c r="H5" t="s">
        <v>17</v>
      </c>
      <c r="I5" t="s">
        <v>21</v>
      </c>
      <c r="J5" t="s">
        <v>18</v>
      </c>
    </row>
    <row r="6" spans="1:10" x14ac:dyDescent="0.3">
      <c r="A6" t="str">
        <v>Charlie Davis</v>
      </c>
      <c r="B6">
        <v>13</v>
      </c>
      <c r="H6" t="str" cm="1">
        <f t="array" ref="H6:H8">_xlfn._xlws.SORT(_xlfn.UNIQUE('Data Array Functions'!$A$2:$A$11))</f>
        <v>Abie Baker</v>
      </c>
      <c r="I6" cm="1">
        <f t="array" ref="I6:I8">COUNTIF('Data Array Functions'!$A$2:$A$11,_xlfn.ANCHORARRAY(H6))</f>
        <v>5</v>
      </c>
      <c r="J6" cm="1">
        <f t="array" ref="J6:J8">SUMIF('Data Array Functions'!$A$2:$A$11,_xlfn.ANCHORARRAY(H6),'Data Array Functions'!$B$2:$B$11)</f>
        <v>74</v>
      </c>
    </row>
    <row r="7" spans="1:10" x14ac:dyDescent="0.3">
      <c r="A7" t="str">
        <v>Abie Baker</v>
      </c>
      <c r="B7">
        <v>12</v>
      </c>
      <c r="H7" t="str">
        <v>Charlie Davis</v>
      </c>
      <c r="I7">
        <v>1</v>
      </c>
      <c r="J7">
        <v>11</v>
      </c>
    </row>
    <row r="8" spans="1:10" x14ac:dyDescent="0.3">
      <c r="A8" t="str">
        <v>Charlie Davis</v>
      </c>
      <c r="B8">
        <v>11</v>
      </c>
      <c r="H8" t="str">
        <v>Eadie Farquharson</v>
      </c>
      <c r="I8">
        <v>4</v>
      </c>
      <c r="J8">
        <v>50</v>
      </c>
    </row>
    <row r="9" spans="1:10" x14ac:dyDescent="0.3">
      <c r="A9" t="str">
        <v>Eadie Farquharson</v>
      </c>
      <c r="B9">
        <v>11</v>
      </c>
    </row>
    <row r="10" spans="1:10" x14ac:dyDescent="0.3">
      <c r="A10" t="str">
        <v>Eadie Farquharson</v>
      </c>
      <c r="B10">
        <v>11</v>
      </c>
    </row>
    <row r="11" spans="1:10" x14ac:dyDescent="0.3">
      <c r="A11" t="str">
        <v>Abie Baker</v>
      </c>
      <c r="B11">
        <v>10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7CF21-EFE1-4995-A9A0-EA9482DC75C9}">
  <sheetPr codeName="Sheet10"/>
  <dimension ref="A1:T40"/>
  <sheetViews>
    <sheetView zoomScale="115" zoomScaleNormal="115" workbookViewId="0">
      <selection activeCell="A2" sqref="A2:D11"/>
    </sheetView>
  </sheetViews>
  <sheetFormatPr defaultRowHeight="14" x14ac:dyDescent="0.3"/>
  <cols>
    <col min="1" max="1" width="16" bestFit="1" customWidth="1"/>
    <col min="2" max="2" width="6.83203125" bestFit="1" customWidth="1"/>
    <col min="3" max="3" width="5.75" bestFit="1" customWidth="1"/>
    <col min="4" max="4" width="7.58203125" bestFit="1" customWidth="1"/>
    <col min="16" max="16" width="16" bestFit="1" customWidth="1"/>
  </cols>
  <sheetData>
    <row r="1" spans="1:15" x14ac:dyDescent="0.3">
      <c r="A1" t="s">
        <v>17</v>
      </c>
      <c r="B1" t="s">
        <v>125</v>
      </c>
      <c r="C1" t="s">
        <v>126</v>
      </c>
      <c r="D1" t="s">
        <v>127</v>
      </c>
      <c r="F1" t="s">
        <v>162</v>
      </c>
    </row>
    <row r="2" spans="1:15" x14ac:dyDescent="0.3">
      <c r="A2" t="s">
        <v>23</v>
      </c>
      <c r="B2" t="s">
        <v>128</v>
      </c>
      <c r="C2">
        <v>3</v>
      </c>
      <c r="D2">
        <v>15</v>
      </c>
      <c r="O2" s="3" t="s">
        <v>131</v>
      </c>
    </row>
    <row r="3" spans="1:15" x14ac:dyDescent="0.3">
      <c r="A3" t="s">
        <v>20</v>
      </c>
      <c r="B3" t="s">
        <v>129</v>
      </c>
      <c r="C3">
        <v>2</v>
      </c>
      <c r="D3">
        <v>11</v>
      </c>
    </row>
    <row r="4" spans="1:15" x14ac:dyDescent="0.3">
      <c r="A4" t="s">
        <v>23</v>
      </c>
      <c r="B4" t="s">
        <v>128</v>
      </c>
      <c r="C4">
        <v>1</v>
      </c>
      <c r="D4">
        <v>11</v>
      </c>
    </row>
    <row r="5" spans="1:15" x14ac:dyDescent="0.3">
      <c r="A5" t="s">
        <v>19</v>
      </c>
      <c r="B5" t="s">
        <v>130</v>
      </c>
      <c r="C5">
        <v>5</v>
      </c>
      <c r="D5">
        <v>20</v>
      </c>
    </row>
    <row r="6" spans="1:15" x14ac:dyDescent="0.3">
      <c r="A6" t="s">
        <v>23</v>
      </c>
      <c r="B6" t="s">
        <v>128</v>
      </c>
      <c r="C6">
        <v>2</v>
      </c>
      <c r="D6">
        <v>11</v>
      </c>
    </row>
    <row r="7" spans="1:15" x14ac:dyDescent="0.3">
      <c r="A7" t="s">
        <v>19</v>
      </c>
      <c r="B7" t="s">
        <v>130</v>
      </c>
      <c r="C7">
        <v>3</v>
      </c>
      <c r="D7">
        <v>18</v>
      </c>
    </row>
    <row r="8" spans="1:15" x14ac:dyDescent="0.3">
      <c r="A8" t="s">
        <v>19</v>
      </c>
      <c r="B8" t="s">
        <v>130</v>
      </c>
      <c r="C8">
        <v>2</v>
      </c>
      <c r="D8">
        <v>14</v>
      </c>
    </row>
    <row r="9" spans="1:15" x14ac:dyDescent="0.3">
      <c r="A9" t="s">
        <v>19</v>
      </c>
      <c r="B9" t="s">
        <v>130</v>
      </c>
      <c r="C9">
        <v>1</v>
      </c>
      <c r="D9">
        <v>10</v>
      </c>
    </row>
    <row r="10" spans="1:15" x14ac:dyDescent="0.3">
      <c r="A10" t="s">
        <v>20</v>
      </c>
      <c r="B10" t="s">
        <v>129</v>
      </c>
      <c r="C10">
        <v>2</v>
      </c>
      <c r="D10">
        <v>13</v>
      </c>
    </row>
    <row r="11" spans="1:15" x14ac:dyDescent="0.3">
      <c r="A11" t="s">
        <v>19</v>
      </c>
      <c r="B11" t="s">
        <v>130</v>
      </c>
      <c r="C11">
        <v>2</v>
      </c>
      <c r="D11">
        <v>12</v>
      </c>
    </row>
    <row r="14" spans="1:15" x14ac:dyDescent="0.3">
      <c r="N14" t="s">
        <v>184</v>
      </c>
    </row>
    <row r="15" spans="1:15" x14ac:dyDescent="0.3">
      <c r="N15" t="s">
        <v>185</v>
      </c>
    </row>
    <row r="20" spans="1:20" x14ac:dyDescent="0.3">
      <c r="A20" t="str" cm="1">
        <f t="array" ref="A20:D30">Salestable[#All]</f>
        <v>Name</v>
      </c>
      <c r="B20" t="str">
        <v>Dept</v>
      </c>
      <c r="C20" t="str">
        <v>Qty</v>
      </c>
      <c r="D20" t="str">
        <v>Value</v>
      </c>
      <c r="P20" t="s">
        <v>132</v>
      </c>
      <c r="Q20" t="s">
        <v>133</v>
      </c>
      <c r="S20" s="3" t="s">
        <v>135</v>
      </c>
      <c r="T20" s="3" t="s">
        <v>136</v>
      </c>
    </row>
    <row r="21" spans="1:20" x14ac:dyDescent="0.3">
      <c r="A21" t="str">
        <v>Eadie Farquharson</v>
      </c>
      <c r="B21" t="str">
        <v>DeptF</v>
      </c>
      <c r="C21">
        <v>3</v>
      </c>
      <c r="D21">
        <v>15</v>
      </c>
      <c r="P21" t="str" cm="1">
        <f t="array" ref="P21:P30">Salestable[Name]</f>
        <v>Eadie Farquharson</v>
      </c>
      <c r="Q21" cm="1">
        <f t="array" ref="Q21:Q30">Salestable[Value]</f>
        <v>15</v>
      </c>
      <c r="S21" t="str" cm="1">
        <f t="array" ref="S21:S30">xCategoryNames</f>
        <v>Eadie Farquharson</v>
      </c>
      <c r="T21" cm="1">
        <f t="array" ref="T21:T30">yValueValues</f>
        <v>15</v>
      </c>
    </row>
    <row r="22" spans="1:20" x14ac:dyDescent="0.3">
      <c r="A22" t="str">
        <v>Charlie Davis</v>
      </c>
      <c r="B22" t="str">
        <v>DeptD</v>
      </c>
      <c r="C22">
        <v>2</v>
      </c>
      <c r="D22">
        <v>11</v>
      </c>
      <c r="P22" s="3" t="str">
        <v>Charlie Davis</v>
      </c>
      <c r="Q22">
        <v>11</v>
      </c>
      <c r="S22" t="str">
        <v>Charlie Davis</v>
      </c>
      <c r="T22">
        <v>11</v>
      </c>
    </row>
    <row r="23" spans="1:20" x14ac:dyDescent="0.3">
      <c r="A23" t="str">
        <v>Eadie Farquharson</v>
      </c>
      <c r="B23" t="str">
        <v>DeptF</v>
      </c>
      <c r="C23">
        <v>1</v>
      </c>
      <c r="D23">
        <v>11</v>
      </c>
      <c r="P23" t="str">
        <v>Eadie Farquharson</v>
      </c>
      <c r="Q23">
        <v>11</v>
      </c>
      <c r="S23" t="str">
        <v>Eadie Farquharson</v>
      </c>
      <c r="T23">
        <v>11</v>
      </c>
    </row>
    <row r="24" spans="1:20" x14ac:dyDescent="0.3">
      <c r="A24" t="str">
        <v>Abie Baker</v>
      </c>
      <c r="B24" t="str">
        <v>DeptB</v>
      </c>
      <c r="C24">
        <v>5</v>
      </c>
      <c r="D24">
        <v>20</v>
      </c>
      <c r="P24" t="str">
        <v>Abie Baker</v>
      </c>
      <c r="Q24">
        <v>20</v>
      </c>
      <c r="S24" t="str">
        <v>Abie Baker</v>
      </c>
      <c r="T24">
        <v>20</v>
      </c>
    </row>
    <row r="25" spans="1:20" x14ac:dyDescent="0.3">
      <c r="A25" t="str">
        <v>Eadie Farquharson</v>
      </c>
      <c r="B25" t="str">
        <v>DeptF</v>
      </c>
      <c r="C25">
        <v>2</v>
      </c>
      <c r="D25">
        <v>11</v>
      </c>
      <c r="P25" t="str">
        <v>Eadie Farquharson</v>
      </c>
      <c r="Q25">
        <v>11</v>
      </c>
      <c r="S25" t="str">
        <v>Eadie Farquharson</v>
      </c>
      <c r="T25">
        <v>11</v>
      </c>
    </row>
    <row r="26" spans="1:20" x14ac:dyDescent="0.3">
      <c r="A26" t="str">
        <v>Abie Baker</v>
      </c>
      <c r="B26" t="str">
        <v>DeptB</v>
      </c>
      <c r="C26">
        <v>3</v>
      </c>
      <c r="D26">
        <v>18</v>
      </c>
      <c r="P26" t="str">
        <v>Abie Baker</v>
      </c>
      <c r="Q26">
        <v>18</v>
      </c>
      <c r="S26" t="str">
        <v>Abie Baker</v>
      </c>
      <c r="T26">
        <v>18</v>
      </c>
    </row>
    <row r="27" spans="1:20" x14ac:dyDescent="0.3">
      <c r="A27" t="str">
        <v>Abie Baker</v>
      </c>
      <c r="B27" t="str">
        <v>DeptB</v>
      </c>
      <c r="C27">
        <v>2</v>
      </c>
      <c r="D27">
        <v>14</v>
      </c>
      <c r="P27" t="str">
        <v>Abie Baker</v>
      </c>
      <c r="Q27">
        <v>14</v>
      </c>
      <c r="S27" t="str">
        <v>Abie Baker</v>
      </c>
      <c r="T27">
        <v>14</v>
      </c>
    </row>
    <row r="28" spans="1:20" x14ac:dyDescent="0.3">
      <c r="A28" t="str">
        <v>Abie Baker</v>
      </c>
      <c r="B28" t="str">
        <v>DeptB</v>
      </c>
      <c r="C28">
        <v>1</v>
      </c>
      <c r="D28">
        <v>10</v>
      </c>
      <c r="P28" t="str">
        <v>Abie Baker</v>
      </c>
      <c r="Q28">
        <v>10</v>
      </c>
      <c r="S28" t="str">
        <v>Abie Baker</v>
      </c>
      <c r="T28">
        <v>10</v>
      </c>
    </row>
    <row r="29" spans="1:20" x14ac:dyDescent="0.3">
      <c r="A29" t="str">
        <v>Charlie Davis</v>
      </c>
      <c r="B29" t="str">
        <v>DeptD</v>
      </c>
      <c r="C29">
        <v>2</v>
      </c>
      <c r="D29">
        <v>13</v>
      </c>
      <c r="P29" t="str">
        <v>Charlie Davis</v>
      </c>
      <c r="Q29">
        <v>13</v>
      </c>
      <c r="S29" t="str">
        <v>Charlie Davis</v>
      </c>
      <c r="T29">
        <v>13</v>
      </c>
    </row>
    <row r="30" spans="1:20" x14ac:dyDescent="0.3">
      <c r="A30" t="str">
        <v>Abie Baker</v>
      </c>
      <c r="B30" t="str">
        <v>DeptB</v>
      </c>
      <c r="C30">
        <v>2</v>
      </c>
      <c r="D30">
        <v>12</v>
      </c>
      <c r="P30" t="str">
        <v>Abie Baker</v>
      </c>
      <c r="Q30">
        <v>12</v>
      </c>
      <c r="S30" t="str">
        <v>Abie Baker</v>
      </c>
      <c r="T30">
        <v>12</v>
      </c>
    </row>
    <row r="32" spans="1:20" x14ac:dyDescent="0.3">
      <c r="S32" s="3"/>
    </row>
    <row r="34" spans="16:16" x14ac:dyDescent="0.3">
      <c r="P34" s="3" t="s">
        <v>134</v>
      </c>
    </row>
    <row r="35" spans="16:16" x14ac:dyDescent="0.3">
      <c r="P35" s="3" t="s">
        <v>138</v>
      </c>
    </row>
    <row r="36" spans="16:16" x14ac:dyDescent="0.3">
      <c r="P36" s="3" t="s">
        <v>137</v>
      </c>
    </row>
    <row r="40" spans="16:16" x14ac:dyDescent="0.3">
      <c r="P40" s="3" t="s">
        <v>140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E1CF8-2D0A-4030-A548-59834F1D9D55}">
  <sheetPr codeName="Sheet14"/>
  <dimension ref="A1:E11"/>
  <sheetViews>
    <sheetView workbookViewId="0">
      <selection activeCell="E1" sqref="E1"/>
    </sheetView>
  </sheetViews>
  <sheetFormatPr defaultRowHeight="14" x14ac:dyDescent="0.3"/>
  <cols>
    <col min="2" max="2" width="10.1640625" customWidth="1"/>
  </cols>
  <sheetData>
    <row r="1" spans="1:5" x14ac:dyDescent="0.3">
      <c r="A1" t="s">
        <v>139</v>
      </c>
      <c r="B1" t="s">
        <v>127</v>
      </c>
      <c r="E1" t="s">
        <v>163</v>
      </c>
    </row>
    <row r="2" spans="1:5" x14ac:dyDescent="0.3">
      <c r="A2" cm="1">
        <f t="array" ref="A2:A11">_xlfn.SEQUENCE(10)</f>
        <v>1</v>
      </c>
      <c r="B2" cm="1">
        <f t="array" aca="1" ref="B2:B11" ca="1">_xlfn.RANDARRAY(10)</f>
        <v>0.90672597803492172</v>
      </c>
    </row>
    <row r="3" spans="1:5" x14ac:dyDescent="0.3">
      <c r="A3">
        <v>2</v>
      </c>
      <c r="B3">
        <f ca="1"/>
        <v>0.8754657084456805</v>
      </c>
    </row>
    <row r="4" spans="1:5" x14ac:dyDescent="0.3">
      <c r="A4">
        <v>3</v>
      </c>
      <c r="B4">
        <f ca="1"/>
        <v>0.76083737933401951</v>
      </c>
    </row>
    <row r="5" spans="1:5" x14ac:dyDescent="0.3">
      <c r="A5">
        <v>4</v>
      </c>
      <c r="B5">
        <f ca="1"/>
        <v>0.39968385735011869</v>
      </c>
    </row>
    <row r="6" spans="1:5" x14ac:dyDescent="0.3">
      <c r="A6">
        <v>5</v>
      </c>
      <c r="B6">
        <f ca="1"/>
        <v>0.66163019374457877</v>
      </c>
    </row>
    <row r="7" spans="1:5" x14ac:dyDescent="0.3">
      <c r="A7">
        <v>6</v>
      </c>
      <c r="B7">
        <f ca="1"/>
        <v>0.9000753698957924</v>
      </c>
    </row>
    <row r="8" spans="1:5" x14ac:dyDescent="0.3">
      <c r="A8">
        <v>7</v>
      </c>
      <c r="B8">
        <f ca="1"/>
        <v>0.27661523296156654</v>
      </c>
    </row>
    <row r="9" spans="1:5" x14ac:dyDescent="0.3">
      <c r="A9">
        <v>8</v>
      </c>
      <c r="B9">
        <f ca="1"/>
        <v>0.12708745293822976</v>
      </c>
    </row>
    <row r="10" spans="1:5" x14ac:dyDescent="0.3">
      <c r="A10">
        <v>9</v>
      </c>
      <c r="B10">
        <f ca="1"/>
        <v>0.66327088321150018</v>
      </c>
    </row>
    <row r="11" spans="1:5" x14ac:dyDescent="0.3">
      <c r="A11">
        <v>10</v>
      </c>
      <c r="B11">
        <f ca="1"/>
        <v>0.60581431712507383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3D815-2115-4525-9119-C57B5883DFD6}">
  <sheetPr codeName="Sheet9"/>
  <dimension ref="A1:L33"/>
  <sheetViews>
    <sheetView zoomScale="130" zoomScaleNormal="130" workbookViewId="0"/>
  </sheetViews>
  <sheetFormatPr defaultRowHeight="14" x14ac:dyDescent="0.3"/>
  <cols>
    <col min="1" max="1" width="22.83203125" customWidth="1"/>
    <col min="10" max="10" width="15.6640625" bestFit="1" customWidth="1"/>
  </cols>
  <sheetData>
    <row r="1" spans="1:9" x14ac:dyDescent="0.3">
      <c r="A1" s="2" t="s">
        <v>164</v>
      </c>
      <c r="B1" s="2">
        <v>15</v>
      </c>
      <c r="F1" s="2" t="s">
        <v>175</v>
      </c>
    </row>
    <row r="3" spans="1:9" x14ac:dyDescent="0.3">
      <c r="A3" t="str">
        <f ca="1">_xlfn.FORMULATEXT(A5)</f>
        <v>=FILTER(Salestable,Salestable[Value]&gt;B1)</v>
      </c>
      <c r="F3" s="3" t="s">
        <v>100</v>
      </c>
    </row>
    <row r="4" spans="1:9" ht="14.5" thickBot="1" x14ac:dyDescent="0.35">
      <c r="A4" s="18" t="str" cm="1">
        <f t="array" ref="A4:D4">Salestable[#Headers]</f>
        <v>Name</v>
      </c>
      <c r="B4" s="18" t="str">
        <v>Dept</v>
      </c>
      <c r="C4" s="20" t="str">
        <v>Qty</v>
      </c>
      <c r="D4" s="20" t="str">
        <v>Value</v>
      </c>
    </row>
    <row r="5" spans="1:9" x14ac:dyDescent="0.3">
      <c r="A5" t="str" cm="1">
        <f t="array" ref="A5:D6">_xlfn._xlws.FILTER(Salestable[],Salestable[Value]&gt;B1)</f>
        <v>Abie Baker</v>
      </c>
      <c r="B5" t="str">
        <v>DeptB</v>
      </c>
      <c r="C5">
        <v>5</v>
      </c>
      <c r="D5">
        <v>20</v>
      </c>
    </row>
    <row r="6" spans="1:9" x14ac:dyDescent="0.3">
      <c r="A6" t="str">
        <v>Abie Baker</v>
      </c>
      <c r="B6" t="str">
        <v>DeptB</v>
      </c>
      <c r="C6">
        <v>3</v>
      </c>
      <c r="D6">
        <v>18</v>
      </c>
    </row>
    <row r="9" spans="1:9" x14ac:dyDescent="0.3">
      <c r="I9" t="s">
        <v>150</v>
      </c>
    </row>
    <row r="10" spans="1:9" x14ac:dyDescent="0.3">
      <c r="I10" t="s">
        <v>151</v>
      </c>
    </row>
    <row r="11" spans="1:9" x14ac:dyDescent="0.3">
      <c r="I11" t="s">
        <v>153</v>
      </c>
    </row>
    <row r="12" spans="1:9" x14ac:dyDescent="0.3">
      <c r="I12" t="s">
        <v>161</v>
      </c>
    </row>
    <row r="13" spans="1:9" x14ac:dyDescent="0.3">
      <c r="A13" s="2" t="s">
        <v>164</v>
      </c>
      <c r="B13" s="2">
        <v>15</v>
      </c>
      <c r="I13" t="s">
        <v>167</v>
      </c>
    </row>
    <row r="14" spans="1:9" x14ac:dyDescent="0.3">
      <c r="A14" s="2" t="s">
        <v>165</v>
      </c>
      <c r="B14" s="2">
        <v>3</v>
      </c>
      <c r="I14" t="s">
        <v>168</v>
      </c>
    </row>
    <row r="15" spans="1:9" x14ac:dyDescent="0.3">
      <c r="A15" t="str">
        <f ca="1">_xlfn.FORMULATEXT(A17)</f>
        <v>=FILTER(Salestable, (Salestable[Value]&gt;B13) * (Salestable[Qty]&gt;B14) )</v>
      </c>
    </row>
    <row r="16" spans="1:9" ht="14.5" thickBot="1" x14ac:dyDescent="0.35">
      <c r="A16" s="18" t="str" cm="1">
        <f t="array" ref="A16:D16">Salestable[#Headers]</f>
        <v>Name</v>
      </c>
      <c r="B16" s="18" t="str">
        <v>Dept</v>
      </c>
      <c r="C16" s="20" t="str">
        <v>Qty</v>
      </c>
      <c r="D16" s="20" t="str">
        <v>Value</v>
      </c>
      <c r="I16" t="s">
        <v>152</v>
      </c>
    </row>
    <row r="17" spans="1:12" x14ac:dyDescent="0.3">
      <c r="A17" t="str" cm="1">
        <f t="array" ref="A17:D17">_xlfn._xlws.FILTER(Salestable[], (Salestable[Value]&gt;B13) * (Salestable[Qty]&gt;B14) )</f>
        <v>Abie Baker</v>
      </c>
      <c r="B17" t="str">
        <v>DeptB</v>
      </c>
      <c r="C17">
        <v>5</v>
      </c>
      <c r="D17">
        <v>20</v>
      </c>
      <c r="I17" t="s">
        <v>154</v>
      </c>
    </row>
    <row r="19" spans="1:12" x14ac:dyDescent="0.3">
      <c r="I19" t="s">
        <v>155</v>
      </c>
    </row>
    <row r="20" spans="1:12" x14ac:dyDescent="0.3">
      <c r="I20" t="s">
        <v>156</v>
      </c>
    </row>
    <row r="21" spans="1:12" x14ac:dyDescent="0.3">
      <c r="J21" s="13" t="s">
        <v>157</v>
      </c>
      <c r="K21" s="13" t="s">
        <v>158</v>
      </c>
    </row>
    <row r="22" spans="1:12" x14ac:dyDescent="0.3">
      <c r="J22" t="str">
        <f t="shared" ref="J22:J33" ca="1" si="0">_xlfn.FORMULATEXT(K22)</f>
        <v>=TRUE</v>
      </c>
      <c r="K22" t="b">
        <f>TRUE</f>
        <v>1</v>
      </c>
    </row>
    <row r="23" spans="1:12" x14ac:dyDescent="0.3">
      <c r="A23" s="2" t="s">
        <v>164</v>
      </c>
      <c r="B23" s="2">
        <v>15</v>
      </c>
      <c r="J23" t="str">
        <f t="shared" ca="1" si="0"/>
        <v>=FALSE</v>
      </c>
      <c r="K23" t="b">
        <f>FALSE</f>
        <v>0</v>
      </c>
    </row>
    <row r="24" spans="1:12" x14ac:dyDescent="0.3">
      <c r="A24" s="2" t="s">
        <v>166</v>
      </c>
      <c r="B24" s="2" t="s">
        <v>130</v>
      </c>
      <c r="J24" t="str">
        <f t="shared" ca="1" si="0"/>
        <v>=TRUE * 1</v>
      </c>
      <c r="K24">
        <f>TRUE * 1</f>
        <v>1</v>
      </c>
    </row>
    <row r="25" spans="1:12" x14ac:dyDescent="0.3">
      <c r="A25" t="str">
        <f ca="1">_xlfn.FORMULATEXT(A27)</f>
        <v>=FILTER(Salestable, (Salestable[Value]&gt;B23) + (Salestable[Dept]=B24) )</v>
      </c>
      <c r="J25" t="str">
        <f t="shared" ca="1" si="0"/>
        <v>= FALSE * 1</v>
      </c>
      <c r="K25">
        <f xml:space="preserve"> FALSE * 1</f>
        <v>0</v>
      </c>
    </row>
    <row r="26" spans="1:12" ht="14.5" thickBot="1" x14ac:dyDescent="0.35">
      <c r="A26" s="18" t="str" cm="1">
        <f t="array" ref="A26:D26">Salestable[#Headers]</f>
        <v>Name</v>
      </c>
      <c r="B26" s="18" t="str">
        <v>Dept</v>
      </c>
      <c r="C26" s="20" t="str">
        <v>Qty</v>
      </c>
      <c r="D26" s="20" t="str">
        <v>Value</v>
      </c>
      <c r="J26" t="str">
        <f t="shared" ca="1" si="0"/>
        <v>=--TRUE</v>
      </c>
      <c r="K26">
        <f>--TRUE</f>
        <v>1</v>
      </c>
      <c r="L26" t="s">
        <v>159</v>
      </c>
    </row>
    <row r="27" spans="1:12" x14ac:dyDescent="0.3">
      <c r="A27" t="str" cm="1">
        <f t="array" ref="A27:D31">_xlfn._xlws.FILTER(Salestable[], (Salestable[Value]&gt;B23) + (Salestable[Dept]=B24) )</f>
        <v>Abie Baker</v>
      </c>
      <c r="B27" t="str">
        <v>DeptB</v>
      </c>
      <c r="C27">
        <v>5</v>
      </c>
      <c r="D27">
        <v>20</v>
      </c>
      <c r="J27" t="str">
        <f t="shared" ca="1" si="0"/>
        <v>=--FALSE</v>
      </c>
      <c r="K27">
        <f>--FALSE</f>
        <v>0</v>
      </c>
    </row>
    <row r="28" spans="1:12" x14ac:dyDescent="0.3">
      <c r="A28" t="str">
        <v>Abie Baker</v>
      </c>
      <c r="B28" t="str">
        <v>DeptB</v>
      </c>
      <c r="C28">
        <v>3</v>
      </c>
      <c r="D28">
        <v>18</v>
      </c>
      <c r="J28" t="str">
        <f t="shared" ca="1" si="0"/>
        <v>=TRUE + TRUE</v>
      </c>
      <c r="K28">
        <f>TRUE + TRUE</f>
        <v>2</v>
      </c>
      <c r="L28" t="s">
        <v>160</v>
      </c>
    </row>
    <row r="29" spans="1:12" x14ac:dyDescent="0.3">
      <c r="A29" t="str">
        <v>Abie Baker</v>
      </c>
      <c r="B29" t="str">
        <v>DeptB</v>
      </c>
      <c r="C29">
        <v>2</v>
      </c>
      <c r="D29">
        <v>14</v>
      </c>
      <c r="J29" t="str">
        <f t="shared" ca="1" si="0"/>
        <v>=TRUE + FALSE</v>
      </c>
      <c r="K29">
        <f>TRUE + FALSE</f>
        <v>1</v>
      </c>
    </row>
    <row r="30" spans="1:12" x14ac:dyDescent="0.3">
      <c r="A30" t="str">
        <v>Abie Baker</v>
      </c>
      <c r="B30" t="str">
        <v>DeptB</v>
      </c>
      <c r="C30">
        <v>1</v>
      </c>
      <c r="D30">
        <v>10</v>
      </c>
      <c r="J30" t="str">
        <f t="shared" ca="1" si="0"/>
        <v>=FALSE + FALSE</v>
      </c>
      <c r="K30">
        <f>FALSE + FALSE</f>
        <v>0</v>
      </c>
    </row>
    <row r="31" spans="1:12" x14ac:dyDescent="0.3">
      <c r="A31" t="str">
        <v>Abie Baker</v>
      </c>
      <c r="B31" t="str">
        <v>DeptB</v>
      </c>
      <c r="C31">
        <v>2</v>
      </c>
      <c r="D31">
        <v>12</v>
      </c>
      <c r="J31" t="str">
        <f t="shared" ca="1" si="0"/>
        <v>=TRUE * TRUE</v>
      </c>
      <c r="K31">
        <f>TRUE * TRUE</f>
        <v>1</v>
      </c>
    </row>
    <row r="32" spans="1:12" x14ac:dyDescent="0.3">
      <c r="J32" t="str">
        <f t="shared" ca="1" si="0"/>
        <v>=TRUE * FALSE</v>
      </c>
      <c r="K32">
        <f>TRUE * FALSE</f>
        <v>0</v>
      </c>
    </row>
    <row r="33" spans="10:11" x14ac:dyDescent="0.3">
      <c r="J33" t="str">
        <f t="shared" ca="1" si="0"/>
        <v>=FALSE * FALSE</v>
      </c>
      <c r="K33">
        <f>FALSE * FALSE</f>
        <v>0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7EBC8-101B-4A54-86E6-A54BC9FBA44E}">
  <sheetPr codeName="Sheet11"/>
  <dimension ref="A1:L26"/>
  <sheetViews>
    <sheetView workbookViewId="0">
      <selection activeCell="A18" sqref="A18"/>
    </sheetView>
  </sheetViews>
  <sheetFormatPr defaultRowHeight="14" x14ac:dyDescent="0.3"/>
  <cols>
    <col min="2" max="2" width="7.25" customWidth="1"/>
    <col min="3" max="3" width="16" bestFit="1" customWidth="1"/>
    <col min="4" max="4" width="11.4140625" bestFit="1" customWidth="1"/>
    <col min="5" max="5" width="16" bestFit="1" customWidth="1"/>
    <col min="6" max="6" width="9.58203125" bestFit="1" customWidth="1"/>
    <col min="7" max="7" width="16" bestFit="1" customWidth="1"/>
    <col min="8" max="10" width="9.58203125" bestFit="1" customWidth="1"/>
    <col min="11" max="11" width="11.4140625" bestFit="1" customWidth="1"/>
    <col min="12" max="12" width="9.58203125" bestFit="1" customWidth="1"/>
  </cols>
  <sheetData>
    <row r="1" spans="1:12" x14ac:dyDescent="0.3">
      <c r="A1" s="2" t="s">
        <v>65</v>
      </c>
    </row>
    <row r="2" spans="1:12" x14ac:dyDescent="0.3">
      <c r="A2" s="2"/>
    </row>
    <row r="3" spans="1:12" hidden="1" x14ac:dyDescent="0.3">
      <c r="B3" s="2" t="str">
        <f ca="1">_xlfn.FORMULATEXT(B4)</f>
        <v>=TRANSPOSE(ExampleData[#All])</v>
      </c>
    </row>
    <row r="4" spans="1:12" hidden="1" x14ac:dyDescent="0.3">
      <c r="B4" t="str" cm="1">
        <f t="array" ref="B4:L5">TRANSPOSE(ExampleData[#All])</f>
        <v>Name</v>
      </c>
      <c r="C4" t="str">
        <v>Eadie Farquharson</v>
      </c>
      <c r="D4" t="str">
        <v>Charlie Davis</v>
      </c>
      <c r="E4" t="str">
        <v>Eadie Farquharson</v>
      </c>
      <c r="F4" t="str">
        <v>Abie Baker</v>
      </c>
      <c r="G4" t="str">
        <v>Eadie Farquharson</v>
      </c>
      <c r="H4" t="str">
        <v>Abie Baker</v>
      </c>
      <c r="I4" t="str">
        <v>Abie Baker</v>
      </c>
      <c r="J4" t="str">
        <v>Abie Baker</v>
      </c>
      <c r="K4" t="str">
        <v>Charlie Davis</v>
      </c>
      <c r="L4" t="str">
        <v>Abie Baker</v>
      </c>
    </row>
    <row r="5" spans="1:12" hidden="1" x14ac:dyDescent="0.3">
      <c r="B5" t="str">
        <v>Amount</v>
      </c>
      <c r="C5">
        <v>15</v>
      </c>
      <c r="D5">
        <v>11</v>
      </c>
      <c r="E5">
        <v>11</v>
      </c>
      <c r="F5">
        <v>20</v>
      </c>
      <c r="G5">
        <v>11</v>
      </c>
      <c r="H5">
        <v>18</v>
      </c>
      <c r="I5">
        <v>14</v>
      </c>
      <c r="J5">
        <v>10</v>
      </c>
      <c r="K5">
        <v>13</v>
      </c>
      <c r="L5">
        <v>12</v>
      </c>
    </row>
    <row r="6" spans="1:12" hidden="1" x14ac:dyDescent="0.3"/>
    <row r="7" spans="1:12" hidden="1" x14ac:dyDescent="0.3"/>
    <row r="8" spans="1:12" hidden="1" x14ac:dyDescent="0.3"/>
    <row r="9" spans="1:12" hidden="1" x14ac:dyDescent="0.3"/>
    <row r="10" spans="1:12" hidden="1" x14ac:dyDescent="0.3"/>
    <row r="12" spans="1:12" x14ac:dyDescent="0.3">
      <c r="B12" s="2" t="str">
        <f ca="1">_xlfn.FORMULATEXT(B13)</f>
        <v>=TRANSPOSE(Salestable[#All])</v>
      </c>
    </row>
    <row r="13" spans="1:12" x14ac:dyDescent="0.3">
      <c r="B13" t="str" cm="1">
        <f t="array" ref="B13:L16">TRANSPOSE(Salestable[#All])</f>
        <v>Name</v>
      </c>
      <c r="C13" t="str">
        <v>Eadie Farquharson</v>
      </c>
      <c r="D13" t="str">
        <v>Charlie Davis</v>
      </c>
      <c r="E13" t="str">
        <v>Eadie Farquharson</v>
      </c>
      <c r="F13" t="str">
        <v>Abie Baker</v>
      </c>
      <c r="G13" t="str">
        <v>Eadie Farquharson</v>
      </c>
      <c r="H13" t="str">
        <v>Abie Baker</v>
      </c>
      <c r="I13" t="str">
        <v>Abie Baker</v>
      </c>
      <c r="J13" t="str">
        <v>Abie Baker</v>
      </c>
      <c r="K13" t="str">
        <v>Charlie Davis</v>
      </c>
      <c r="L13" t="str">
        <v>Abie Baker</v>
      </c>
    </row>
    <row r="14" spans="1:12" x14ac:dyDescent="0.3">
      <c r="B14" t="str">
        <v>Dept</v>
      </c>
      <c r="C14" t="str">
        <v>DeptF</v>
      </c>
      <c r="D14" t="str">
        <v>DeptD</v>
      </c>
      <c r="E14" t="str">
        <v>DeptF</v>
      </c>
      <c r="F14" t="str">
        <v>DeptB</v>
      </c>
      <c r="G14" t="str">
        <v>DeptF</v>
      </c>
      <c r="H14" t="str">
        <v>DeptB</v>
      </c>
      <c r="I14" t="str">
        <v>DeptB</v>
      </c>
      <c r="J14" t="str">
        <v>DeptB</v>
      </c>
      <c r="K14" t="str">
        <v>DeptD</v>
      </c>
      <c r="L14" t="str">
        <v>DeptB</v>
      </c>
    </row>
    <row r="15" spans="1:12" x14ac:dyDescent="0.3">
      <c r="B15" t="str">
        <v>Qty</v>
      </c>
      <c r="C15">
        <v>3</v>
      </c>
      <c r="D15">
        <v>2</v>
      </c>
      <c r="E15">
        <v>1</v>
      </c>
      <c r="F15">
        <v>5</v>
      </c>
      <c r="G15">
        <v>2</v>
      </c>
      <c r="H15">
        <v>3</v>
      </c>
      <c r="I15">
        <v>2</v>
      </c>
      <c r="J15">
        <v>1</v>
      </c>
      <c r="K15">
        <v>2</v>
      </c>
      <c r="L15">
        <v>2</v>
      </c>
    </row>
    <row r="16" spans="1:12" x14ac:dyDescent="0.3">
      <c r="B16" t="str">
        <v>Value</v>
      </c>
      <c r="C16">
        <v>15</v>
      </c>
      <c r="D16">
        <v>11</v>
      </c>
      <c r="E16">
        <v>11</v>
      </c>
      <c r="F16">
        <v>20</v>
      </c>
      <c r="G16">
        <v>11</v>
      </c>
      <c r="H16">
        <v>18</v>
      </c>
      <c r="I16">
        <v>14</v>
      </c>
      <c r="J16">
        <v>10</v>
      </c>
      <c r="K16">
        <v>13</v>
      </c>
      <c r="L16">
        <v>12</v>
      </c>
    </row>
    <row r="18" spans="1:12" x14ac:dyDescent="0.3">
      <c r="A18" t="s">
        <v>193</v>
      </c>
    </row>
    <row r="20" spans="1:12" x14ac:dyDescent="0.3">
      <c r="A20" t="s">
        <v>194</v>
      </c>
      <c r="B20" t="s">
        <v>195</v>
      </c>
      <c r="E20" t="s">
        <v>198</v>
      </c>
      <c r="F20">
        <f>COUNT(SalesByMonth[Date])</f>
        <v>6</v>
      </c>
      <c r="G20" cm="1">
        <f t="array" ref="G20:L20">_xlfn.SEQUENCE(1,F20)</f>
        <v>1</v>
      </c>
      <c r="H20">
        <v>2</v>
      </c>
      <c r="I20">
        <v>3</v>
      </c>
      <c r="J20">
        <v>4</v>
      </c>
      <c r="K20">
        <v>5</v>
      </c>
      <c r="L20">
        <v>6</v>
      </c>
    </row>
    <row r="21" spans="1:12" x14ac:dyDescent="0.3">
      <c r="A21" s="23">
        <v>44592</v>
      </c>
      <c r="B21">
        <v>123</v>
      </c>
    </row>
    <row r="22" spans="1:12" x14ac:dyDescent="0.3">
      <c r="A22" s="23">
        <v>44620</v>
      </c>
      <c r="B22">
        <v>234</v>
      </c>
      <c r="E22" t="s">
        <v>197</v>
      </c>
      <c r="G22" s="24" cm="1">
        <f t="array" ref="G22:L22">TRANSPOSE(SalesByMonth[Date])</f>
        <v>44592</v>
      </c>
      <c r="H22" s="24">
        <v>44620</v>
      </c>
      <c r="I22" s="24">
        <v>44651</v>
      </c>
      <c r="J22" s="24">
        <v>44681</v>
      </c>
      <c r="K22" s="24">
        <v>44712</v>
      </c>
      <c r="L22" s="24">
        <v>44742</v>
      </c>
    </row>
    <row r="23" spans="1:12" x14ac:dyDescent="0.3">
      <c r="A23" s="23">
        <v>44651</v>
      </c>
      <c r="B23">
        <v>299</v>
      </c>
    </row>
    <row r="24" spans="1:12" x14ac:dyDescent="0.3">
      <c r="A24" s="23">
        <v>44681</v>
      </c>
      <c r="B24">
        <v>345</v>
      </c>
      <c r="E24" t="s">
        <v>196</v>
      </c>
      <c r="G24" cm="1">
        <f t="array" ref="G24:L24">TRANSPOSE(SalesByMonth[Sales])</f>
        <v>123</v>
      </c>
      <c r="H24">
        <v>234</v>
      </c>
      <c r="I24">
        <v>299</v>
      </c>
      <c r="J24">
        <v>345</v>
      </c>
      <c r="K24">
        <v>300</v>
      </c>
      <c r="L24">
        <v>250</v>
      </c>
    </row>
    <row r="25" spans="1:12" x14ac:dyDescent="0.3">
      <c r="A25" s="23">
        <v>44712</v>
      </c>
      <c r="B25">
        <v>300</v>
      </c>
    </row>
    <row r="26" spans="1:12" x14ac:dyDescent="0.3">
      <c r="A26" s="23">
        <v>44742</v>
      </c>
      <c r="B26">
        <v>250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8F116-93E2-4649-A5EA-DF33C2256485}">
  <sheetPr codeName="Sheet12"/>
  <dimension ref="A1:E26"/>
  <sheetViews>
    <sheetView zoomScale="130" zoomScaleNormal="130" workbookViewId="0"/>
  </sheetViews>
  <sheetFormatPr defaultRowHeight="14" x14ac:dyDescent="0.3"/>
  <sheetData>
    <row r="1" spans="1:1" x14ac:dyDescent="0.3">
      <c r="A1" t="s">
        <v>101</v>
      </c>
    </row>
    <row r="3" spans="1:1" x14ac:dyDescent="0.3">
      <c r="A3" t="str">
        <f ca="1">"Not in the current channel version " &amp; INFO("RELEASE") &amp; " of Excel"</f>
        <v>Not in the current channel version 16.0 of Excel</v>
      </c>
    </row>
    <row r="5" spans="1:1" x14ac:dyDescent="0.3">
      <c r="A5" t="s">
        <v>102</v>
      </c>
    </row>
    <row r="6" spans="1:1" x14ac:dyDescent="0.3">
      <c r="A6" t="s">
        <v>103</v>
      </c>
    </row>
    <row r="18" spans="1:5" x14ac:dyDescent="0.3">
      <c r="A18" t="s">
        <v>105</v>
      </c>
    </row>
    <row r="19" spans="1:5" x14ac:dyDescent="0.3">
      <c r="A19" s="3" t="s">
        <v>111</v>
      </c>
    </row>
    <row r="20" spans="1:5" x14ac:dyDescent="0.3">
      <c r="A20" s="3" t="s">
        <v>109</v>
      </c>
    </row>
    <row r="21" spans="1:5" x14ac:dyDescent="0.3">
      <c r="A21" t="s">
        <v>110</v>
      </c>
    </row>
    <row r="22" spans="1:5" x14ac:dyDescent="0.3">
      <c r="A22" s="3" t="s">
        <v>104</v>
      </c>
    </row>
    <row r="23" spans="1:5" x14ac:dyDescent="0.3">
      <c r="A23" s="3" t="s">
        <v>106</v>
      </c>
    </row>
    <row r="24" spans="1:5" x14ac:dyDescent="0.3">
      <c r="A24" s="3"/>
    </row>
    <row r="25" spans="1:5" x14ac:dyDescent="0.3">
      <c r="A25" s="3" t="s">
        <v>107</v>
      </c>
      <c r="E25" s="3" t="s">
        <v>108</v>
      </c>
    </row>
    <row r="26" spans="1:5" x14ac:dyDescent="0.3">
      <c r="A26" s="3" t="s">
        <v>112</v>
      </c>
      <c r="E26" s="3" t="s">
        <v>113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9086-2754-4967-A9B5-CBD47F848EC8}">
  <sheetPr codeName="Sheet13"/>
  <dimension ref="A1:B7"/>
  <sheetViews>
    <sheetView showGridLines="0" zoomScale="220" zoomScaleNormal="220" workbookViewId="0"/>
  </sheetViews>
  <sheetFormatPr defaultRowHeight="14" x14ac:dyDescent="0.3"/>
  <cols>
    <col min="1" max="1" width="24.5" bestFit="1" customWidth="1"/>
    <col min="2" max="2" width="31.9140625" bestFit="1" customWidth="1"/>
  </cols>
  <sheetData>
    <row r="1" spans="1:2" x14ac:dyDescent="0.3">
      <c r="A1" s="2" t="s">
        <v>114</v>
      </c>
    </row>
    <row r="2" spans="1:2" ht="14.5" x14ac:dyDescent="0.3">
      <c r="B2" s="12" t="s">
        <v>169</v>
      </c>
    </row>
    <row r="3" spans="1:2" ht="14.5" x14ac:dyDescent="0.3">
      <c r="A3" s="12" t="s">
        <v>115</v>
      </c>
      <c r="B3" s="12" t="s">
        <v>116</v>
      </c>
    </row>
    <row r="4" spans="1:2" ht="14.5" x14ac:dyDescent="0.3">
      <c r="A4" s="12" t="s">
        <v>117</v>
      </c>
      <c r="B4" s="12" t="s">
        <v>118</v>
      </c>
    </row>
    <row r="5" spans="1:2" ht="14.5" x14ac:dyDescent="0.3">
      <c r="A5" s="12" t="s">
        <v>119</v>
      </c>
      <c r="B5" s="12" t="s">
        <v>120</v>
      </c>
    </row>
    <row r="6" spans="1:2" ht="14.5" x14ac:dyDescent="0.3">
      <c r="A6" s="12" t="s">
        <v>121</v>
      </c>
      <c r="B6" s="12" t="s">
        <v>122</v>
      </c>
    </row>
    <row r="7" spans="1:2" ht="14.5" x14ac:dyDescent="0.3">
      <c r="A7" s="12" t="s">
        <v>123</v>
      </c>
      <c r="B7" s="12" t="s">
        <v>124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8B84-0BBA-46C9-982C-2CA21FD6625D}">
  <sheetPr codeName="Sheet1"/>
  <dimension ref="A1:A37"/>
  <sheetViews>
    <sheetView zoomScale="190" zoomScaleNormal="190" workbookViewId="0"/>
  </sheetViews>
  <sheetFormatPr defaultRowHeight="14" x14ac:dyDescent="0.3"/>
  <cols>
    <col min="1" max="1" width="89.33203125" customWidth="1"/>
  </cols>
  <sheetData>
    <row r="1" spans="1:1" ht="28" x14ac:dyDescent="0.3">
      <c r="A1" s="4" t="s">
        <v>146</v>
      </c>
    </row>
    <row r="2" spans="1:1" x14ac:dyDescent="0.3">
      <c r="A2" s="4" t="s">
        <v>25</v>
      </c>
    </row>
    <row r="3" spans="1:1" x14ac:dyDescent="0.3">
      <c r="A3" s="1" t="s">
        <v>83</v>
      </c>
    </row>
    <row r="4" spans="1:1" x14ac:dyDescent="0.3">
      <c r="A4" s="1" t="s">
        <v>84</v>
      </c>
    </row>
    <row r="5" spans="1:1" x14ac:dyDescent="0.3">
      <c r="A5" s="1" t="s">
        <v>143</v>
      </c>
    </row>
    <row r="6" spans="1:1" x14ac:dyDescent="0.3">
      <c r="A6" s="1" t="s">
        <v>144</v>
      </c>
    </row>
    <row r="7" spans="1:1" x14ac:dyDescent="0.3">
      <c r="A7" s="1" t="s">
        <v>26</v>
      </c>
    </row>
    <row r="8" spans="1:1" x14ac:dyDescent="0.3">
      <c r="A8" s="1" t="s">
        <v>142</v>
      </c>
    </row>
    <row r="9" spans="1:1" x14ac:dyDescent="0.3">
      <c r="A9" s="1"/>
    </row>
    <row r="10" spans="1:1" x14ac:dyDescent="0.3">
      <c r="A10" s="1" t="s">
        <v>29</v>
      </c>
    </row>
    <row r="11" spans="1:1" x14ac:dyDescent="0.3">
      <c r="A11" s="1"/>
    </row>
    <row r="12" spans="1:1" x14ac:dyDescent="0.3">
      <c r="A12" s="1" t="s">
        <v>30</v>
      </c>
    </row>
    <row r="13" spans="1:1" x14ac:dyDescent="0.3">
      <c r="A13" s="5" t="s">
        <v>62</v>
      </c>
    </row>
    <row r="14" spans="1:1" ht="28" x14ac:dyDescent="0.3">
      <c r="A14" s="1" t="s">
        <v>31</v>
      </c>
    </row>
    <row r="15" spans="1:1" x14ac:dyDescent="0.3">
      <c r="A15" s="1"/>
    </row>
    <row r="16" spans="1:1" x14ac:dyDescent="0.3">
      <c r="A16" s="4" t="s">
        <v>32</v>
      </c>
    </row>
    <row r="17" spans="1:1" ht="28" x14ac:dyDescent="0.3">
      <c r="A17" s="1" t="s">
        <v>33</v>
      </c>
    </row>
    <row r="18" spans="1:1" ht="28" x14ac:dyDescent="0.3">
      <c r="A18" s="1" t="s">
        <v>34</v>
      </c>
    </row>
    <row r="19" spans="1:1" ht="42" x14ac:dyDescent="0.3">
      <c r="A19" s="1" t="s">
        <v>145</v>
      </c>
    </row>
    <row r="20" spans="1:1" ht="56" x14ac:dyDescent="0.3">
      <c r="A20" s="1" t="s">
        <v>35</v>
      </c>
    </row>
    <row r="21" spans="1:1" x14ac:dyDescent="0.3">
      <c r="A21" s="1" t="s">
        <v>36</v>
      </c>
    </row>
    <row r="22" spans="1:1" x14ac:dyDescent="0.3">
      <c r="A22" s="1" t="s">
        <v>85</v>
      </c>
    </row>
    <row r="23" spans="1:1" x14ac:dyDescent="0.3">
      <c r="A23" s="1" t="s">
        <v>37</v>
      </c>
    </row>
    <row r="24" spans="1:1" x14ac:dyDescent="0.3">
      <c r="A24" s="1"/>
    </row>
    <row r="27" spans="1:1" x14ac:dyDescent="0.3">
      <c r="A27" t="s">
        <v>39</v>
      </c>
    </row>
    <row r="28" spans="1:1" x14ac:dyDescent="0.3">
      <c r="A28" t="s">
        <v>40</v>
      </c>
    </row>
    <row r="29" spans="1:1" x14ac:dyDescent="0.3">
      <c r="A29" t="s">
        <v>38</v>
      </c>
    </row>
    <row r="31" spans="1:1" x14ac:dyDescent="0.3">
      <c r="A31" t="s">
        <v>42</v>
      </c>
    </row>
    <row r="32" spans="1:1" x14ac:dyDescent="0.3">
      <c r="A32" t="s">
        <v>41</v>
      </c>
    </row>
    <row r="33" spans="1:1" x14ac:dyDescent="0.3">
      <c r="A33" t="s">
        <v>66</v>
      </c>
    </row>
    <row r="35" spans="1:1" x14ac:dyDescent="0.3">
      <c r="A35" t="s">
        <v>68</v>
      </c>
    </row>
    <row r="36" spans="1:1" x14ac:dyDescent="0.3">
      <c r="A36" t="s">
        <v>67</v>
      </c>
    </row>
    <row r="37" spans="1:1" x14ac:dyDescent="0.3">
      <c r="A37" s="21" t="s">
        <v>179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0E19-3405-479C-99A5-7D19C60E04C9}">
  <sheetPr codeName="Sheet15"/>
  <dimension ref="A1"/>
  <sheetViews>
    <sheetView showGridLines="0" showRowColHeaders="0" zoomScale="85" zoomScaleNormal="85" workbookViewId="0"/>
  </sheetViews>
  <sheetFormatPr defaultRowHeight="1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1E8C5-9E66-441A-8C72-6909197F49AA}">
  <sheetPr codeName="Sheet2"/>
  <dimension ref="A1:H26"/>
  <sheetViews>
    <sheetView zoomScale="160" zoomScaleNormal="160" workbookViewId="0">
      <pane ySplit="1" topLeftCell="A2" activePane="bottomLeft" state="frozen"/>
      <selection pane="bottomLeft" activeCell="A2" sqref="A2"/>
    </sheetView>
  </sheetViews>
  <sheetFormatPr defaultRowHeight="14" x14ac:dyDescent="0.3"/>
  <cols>
    <col min="1" max="1" width="39.5" bestFit="1" customWidth="1"/>
    <col min="2" max="2" width="18.33203125" bestFit="1" customWidth="1"/>
    <col min="3" max="3" width="8.1640625" customWidth="1"/>
    <col min="4" max="7" width="7.58203125" customWidth="1"/>
  </cols>
  <sheetData>
    <row r="1" spans="1:7" ht="14.5" x14ac:dyDescent="0.35">
      <c r="A1" s="9" t="s">
        <v>178</v>
      </c>
      <c r="B1" s="9" t="s">
        <v>73</v>
      </c>
      <c r="C1" s="9">
        <v>1</v>
      </c>
      <c r="D1">
        <f>C1+1</f>
        <v>2</v>
      </c>
      <c r="E1">
        <f t="shared" ref="E1:G1" si="0">D1+1</f>
        <v>3</v>
      </c>
      <c r="F1">
        <f t="shared" si="0"/>
        <v>4</v>
      </c>
      <c r="G1">
        <f t="shared" si="0"/>
        <v>5</v>
      </c>
    </row>
    <row r="3" spans="1:7" x14ac:dyDescent="0.3">
      <c r="A3" t="s">
        <v>61</v>
      </c>
      <c r="C3">
        <v>10</v>
      </c>
      <c r="D3">
        <v>15</v>
      </c>
      <c r="E3">
        <v>20</v>
      </c>
      <c r="F3">
        <v>30</v>
      </c>
      <c r="G3">
        <v>50</v>
      </c>
    </row>
    <row r="5" spans="1:7" x14ac:dyDescent="0.3">
      <c r="A5" t="s">
        <v>75</v>
      </c>
      <c r="B5" s="3" t="s">
        <v>186</v>
      </c>
      <c r="C5" s="10"/>
      <c r="D5" s="10"/>
      <c r="E5" s="10"/>
      <c r="F5" s="10"/>
      <c r="G5" s="10"/>
    </row>
    <row r="7" spans="1:7" x14ac:dyDescent="0.3">
      <c r="A7" t="s">
        <v>71</v>
      </c>
      <c r="B7" s="3" t="s">
        <v>187</v>
      </c>
    </row>
    <row r="9" spans="1:7" x14ac:dyDescent="0.3">
      <c r="A9" t="s">
        <v>72</v>
      </c>
      <c r="B9" s="3" t="s">
        <v>188</v>
      </c>
    </row>
    <row r="11" spans="1:7" x14ac:dyDescent="0.3">
      <c r="A11" t="s">
        <v>74</v>
      </c>
    </row>
    <row r="12" spans="1:7" x14ac:dyDescent="0.3">
      <c r="A12" t="s">
        <v>52</v>
      </c>
    </row>
    <row r="14" spans="1:7" x14ac:dyDescent="0.3">
      <c r="A14" s="11" t="s">
        <v>88</v>
      </c>
    </row>
    <row r="16" spans="1:7" x14ac:dyDescent="0.3">
      <c r="A16" t="s">
        <v>149</v>
      </c>
    </row>
    <row r="18" spans="1:8" x14ac:dyDescent="0.3">
      <c r="A18" t="s">
        <v>69</v>
      </c>
      <c r="B18" s="6">
        <v>6</v>
      </c>
    </row>
    <row r="19" spans="1:8" x14ac:dyDescent="0.3">
      <c r="A19" t="s">
        <v>76</v>
      </c>
      <c r="B19" s="3" t="s">
        <v>189</v>
      </c>
      <c r="C19" cm="1">
        <f t="array" ref="C19:H19">_xlfn.SEQUENCE(1,B18)</f>
        <v>1</v>
      </c>
      <c r="D19">
        <v>2</v>
      </c>
      <c r="E19">
        <v>3</v>
      </c>
      <c r="F19">
        <v>4</v>
      </c>
      <c r="G19">
        <v>5</v>
      </c>
      <c r="H19">
        <v>6</v>
      </c>
    </row>
    <row r="21" spans="1:8" x14ac:dyDescent="0.3">
      <c r="A21" t="s">
        <v>70</v>
      </c>
      <c r="B21" s="3" t="s">
        <v>190</v>
      </c>
      <c r="C21" cm="1">
        <f t="array" ref="C21:H21">_xlfn.ANCHORARRAY(C19)</f>
        <v>1</v>
      </c>
      <c r="D21">
        <v>2</v>
      </c>
      <c r="E21">
        <v>3</v>
      </c>
      <c r="F21">
        <v>4</v>
      </c>
      <c r="G21">
        <v>5</v>
      </c>
      <c r="H21">
        <v>6</v>
      </c>
    </row>
    <row r="23" spans="1:8" x14ac:dyDescent="0.3">
      <c r="A23" t="s">
        <v>191</v>
      </c>
    </row>
    <row r="25" spans="1:8" x14ac:dyDescent="0.3">
      <c r="A25" t="s">
        <v>86</v>
      </c>
    </row>
    <row r="26" spans="1:8" x14ac:dyDescent="0.3">
      <c r="A26" t="s">
        <v>87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0467-955F-4378-B338-ADC6CBBC6940}">
  <sheetPr codeName="Sheet3"/>
  <dimension ref="A1:AS44"/>
  <sheetViews>
    <sheetView zoomScale="130" zoomScaleNormal="130" workbookViewId="0">
      <pane xSplit="5" ySplit="5" topLeftCell="F6" activePane="bottomRight" state="frozen"/>
      <selection pane="topRight" activeCell="F1" sqref="F1"/>
      <selection pane="bottomLeft" activeCell="A13" sqref="A13"/>
      <selection pane="bottomRight" activeCell="F6" sqref="F6"/>
    </sheetView>
  </sheetViews>
  <sheetFormatPr defaultColWidth="0" defaultRowHeight="14" x14ac:dyDescent="0.3"/>
  <cols>
    <col min="1" max="4" width="1.58203125" customWidth="1"/>
    <col min="5" max="5" width="46.25" bestFit="1" customWidth="1"/>
    <col min="6" max="14" width="7.58203125" customWidth="1"/>
    <col min="15" max="17" width="8.6640625" customWidth="1"/>
    <col min="18" max="45" width="0" hidden="1" customWidth="1"/>
    <col min="46" max="16384" width="8.6640625" hidden="1"/>
  </cols>
  <sheetData>
    <row r="1" spans="1:14" ht="14.5" x14ac:dyDescent="0.35">
      <c r="A1" s="9"/>
      <c r="B1" s="9"/>
      <c r="C1" s="9"/>
      <c r="D1" s="9"/>
      <c r="E1" s="9" t="s">
        <v>43</v>
      </c>
      <c r="F1" s="9" t="s">
        <v>46</v>
      </c>
      <c r="G1" s="9" t="s">
        <v>44</v>
      </c>
      <c r="H1" s="9" t="s">
        <v>47</v>
      </c>
      <c r="I1" s="9" t="s">
        <v>45</v>
      </c>
      <c r="J1" s="9" t="s">
        <v>58</v>
      </c>
    </row>
    <row r="3" spans="1:14" x14ac:dyDescent="0.3">
      <c r="A3" t="s">
        <v>53</v>
      </c>
      <c r="J3" s="22">
        <v>1</v>
      </c>
      <c r="K3" s="22">
        <v>2</v>
      </c>
      <c r="L3" s="22">
        <v>3</v>
      </c>
      <c r="M3" s="22">
        <v>4</v>
      </c>
      <c r="N3" s="22">
        <v>5</v>
      </c>
    </row>
    <row r="5" spans="1:14" x14ac:dyDescent="0.3">
      <c r="E5" t="s">
        <v>61</v>
      </c>
      <c r="H5" s="7">
        <f>SUM(InputNumbers)</f>
        <v>125</v>
      </c>
      <c r="J5" s="8">
        <v>10</v>
      </c>
      <c r="K5" s="8">
        <v>15</v>
      </c>
      <c r="L5" s="8">
        <v>20</v>
      </c>
      <c r="M5" s="8">
        <v>30</v>
      </c>
      <c r="N5" s="8">
        <v>50</v>
      </c>
    </row>
    <row r="7" spans="1:14" x14ac:dyDescent="0.3">
      <c r="E7" t="s">
        <v>55</v>
      </c>
      <c r="F7" s="8">
        <v>0.5</v>
      </c>
      <c r="J7" s="7">
        <f>$F$7 * J5</f>
        <v>5</v>
      </c>
      <c r="K7" s="7">
        <f t="shared" ref="K7:N7" si="0">$F$7 * K5</f>
        <v>7.5</v>
      </c>
      <c r="L7" s="7">
        <f t="shared" si="0"/>
        <v>10</v>
      </c>
      <c r="M7" s="7">
        <f t="shared" si="0"/>
        <v>15</v>
      </c>
      <c r="N7" s="7">
        <f t="shared" si="0"/>
        <v>25</v>
      </c>
    </row>
    <row r="8" spans="1:14" x14ac:dyDescent="0.3">
      <c r="E8" t="str" cm="1">
        <f t="array" aca="1" ref="E8" ca="1">SUBSTITUTE( CELL("address",J7),"$","") &amp; " formula: " &amp; _xlfn.FORMULATEXT(J7)</f>
        <v>J7 formula: =$F$7 * J5</v>
      </c>
    </row>
    <row r="10" spans="1:14" x14ac:dyDescent="0.3">
      <c r="E10" t="s">
        <v>54</v>
      </c>
      <c r="J10" s="7" cm="1">
        <f t="array" ref="J10:N10">F7 * J5:N5</f>
        <v>5</v>
      </c>
      <c r="K10" s="7">
        <v>7.5</v>
      </c>
      <c r="L10" s="7">
        <v>10</v>
      </c>
      <c r="M10" s="7">
        <v>15</v>
      </c>
      <c r="N10" s="7">
        <v>25</v>
      </c>
    </row>
    <row r="11" spans="1:14" x14ac:dyDescent="0.3">
      <c r="E11" t="str" cm="1">
        <f t="array" aca="1" ref="E11" ca="1">SUBSTITUTE( CELL("address",J10),"$","") &amp; " formula: " &amp; _xlfn.FORMULATEXT(J10)</f>
        <v>J10 formula: =F7 * J5:N5</v>
      </c>
    </row>
    <row r="12" spans="1:14" x14ac:dyDescent="0.3">
      <c r="E12" t="s">
        <v>192</v>
      </c>
    </row>
    <row r="13" spans="1:14" x14ac:dyDescent="0.3">
      <c r="E13" t="s">
        <v>77</v>
      </c>
    </row>
    <row r="14" spans="1:14" x14ac:dyDescent="0.3">
      <c r="E14" t="s">
        <v>78</v>
      </c>
    </row>
    <row r="15" spans="1:14" x14ac:dyDescent="0.3">
      <c r="E15" t="s">
        <v>89</v>
      </c>
      <c r="L15" s="7"/>
    </row>
    <row r="16" spans="1:14" x14ac:dyDescent="0.3">
      <c r="A16" t="s">
        <v>141</v>
      </c>
      <c r="J16" cm="1">
        <f t="array" ref="J16:N16">F7*InputNumbers</f>
        <v>5</v>
      </c>
      <c r="K16">
        <v>7.5</v>
      </c>
      <c r="L16">
        <v>10</v>
      </c>
      <c r="M16">
        <v>15</v>
      </c>
      <c r="N16">
        <v>25</v>
      </c>
    </row>
    <row r="17" spans="5:16" x14ac:dyDescent="0.3">
      <c r="E17" t="str" cm="1">
        <f t="array" aca="1" ref="E17" ca="1">SUBSTITUTE( CELL("address",J16),"$","") &amp; " formula: " &amp; _xlfn.FORMULATEXT(J16)</f>
        <v>J16 formula: =F7*InputNumbers</v>
      </c>
    </row>
    <row r="18" spans="5:16" x14ac:dyDescent="0.3">
      <c r="E18" t="s">
        <v>56</v>
      </c>
      <c r="F18" s="8">
        <v>0.4</v>
      </c>
      <c r="J18" s="7" cm="1">
        <f t="array" ref="J18:N18">F18 *_xlfn.ANCHORARRAY( J10)</f>
        <v>2</v>
      </c>
      <c r="K18" s="7">
        <v>3</v>
      </c>
      <c r="L18" s="7">
        <v>4</v>
      </c>
      <c r="M18" s="7">
        <v>6</v>
      </c>
      <c r="N18" s="7">
        <v>10</v>
      </c>
    </row>
    <row r="19" spans="5:16" x14ac:dyDescent="0.3">
      <c r="E19" t="str" cm="1">
        <f t="array" aca="1" ref="E19" ca="1">SUBSTITUTE( CELL("address",J18),"$","") &amp; " formula: " &amp; _xlfn.FORMULATEXT(J18)</f>
        <v>J18 formula: =F18 * J10#</v>
      </c>
    </row>
    <row r="20" spans="5:16" x14ac:dyDescent="0.3">
      <c r="E20" t="s">
        <v>80</v>
      </c>
    </row>
    <row r="21" spans="5:16" x14ac:dyDescent="0.3">
      <c r="E21" t="s">
        <v>79</v>
      </c>
      <c r="K21" s="7"/>
    </row>
    <row r="23" spans="5:16" x14ac:dyDescent="0.3">
      <c r="E23" t="s">
        <v>81</v>
      </c>
      <c r="L23" s="7" cm="1">
        <f t="array" ref="L23:P23">_xlfn.ANCHORARRAY(J18)</f>
        <v>2</v>
      </c>
      <c r="M23" s="7">
        <v>3</v>
      </c>
      <c r="N23" s="7">
        <v>4</v>
      </c>
      <c r="O23" s="7">
        <v>6</v>
      </c>
      <c r="P23" s="7">
        <v>10</v>
      </c>
    </row>
    <row r="24" spans="5:16" x14ac:dyDescent="0.3">
      <c r="E24" t="str" cm="1">
        <f t="array" aca="1" ref="E24" ca="1">SUBSTITUTE( CELL("address",L23),"$","") &amp; " formula: " &amp; _xlfn.FORMULATEXT(L23)</f>
        <v>L23 formula: =J18#</v>
      </c>
    </row>
    <row r="26" spans="5:16" x14ac:dyDescent="0.3">
      <c r="E26" t="s">
        <v>90</v>
      </c>
    </row>
    <row r="27" spans="5:16" x14ac:dyDescent="0.3">
      <c r="E27" t="s">
        <v>60</v>
      </c>
      <c r="L27" s="7">
        <f>_xlfn.ANCHORARRAY(J18)</f>
        <v>4</v>
      </c>
      <c r="M27" s="7"/>
      <c r="N27" s="7"/>
      <c r="O27" s="7"/>
      <c r="P27" s="7"/>
    </row>
    <row r="28" spans="5:16" x14ac:dyDescent="0.3">
      <c r="E28" t="str" cm="1">
        <f t="array" aca="1" ref="E28" ca="1">SUBSTITUTE( CELL("address",L27),"$","") &amp; " formula: " &amp; _xlfn.FORMULATEXT(L27)</f>
        <v>L27 formula: =@J18#</v>
      </c>
    </row>
    <row r="29" spans="5:16" x14ac:dyDescent="0.3">
      <c r="E29" t="s">
        <v>180</v>
      </c>
    </row>
    <row r="30" spans="5:16" x14ac:dyDescent="0.3">
      <c r="E30" t="s">
        <v>63</v>
      </c>
    </row>
    <row r="31" spans="5:16" x14ac:dyDescent="0.3">
      <c r="E31" t="s">
        <v>64</v>
      </c>
      <c r="J31" s="7" cm="1">
        <f t="array" ref="J31:N31">_xlfn.ANCHORARRAY(J18)</f>
        <v>2</v>
      </c>
      <c r="K31">
        <v>3</v>
      </c>
      <c r="L31">
        <v>4</v>
      </c>
      <c r="M31">
        <v>6</v>
      </c>
      <c r="N31">
        <v>10</v>
      </c>
    </row>
    <row r="32" spans="5:16" x14ac:dyDescent="0.3">
      <c r="E32" t="str" cm="1">
        <f t="array" aca="1" ref="E32" ca="1">SUBSTITUTE( CELL("address",J31),"$","") &amp; " formula: " &amp; _xlfn.FORMULATEXT(J31)</f>
        <v>J31 formula: =J18#</v>
      </c>
    </row>
    <row r="40" spans="5:14" x14ac:dyDescent="0.3">
      <c r="E40" t="s">
        <v>148</v>
      </c>
      <c r="J40" s="7" cm="1">
        <f t="array" ref="J40:N40" xml:space="preserve"> J5:INDEX( J5:XFD5,1,COUNT( J5:XFD5))</f>
        <v>10</v>
      </c>
      <c r="K40">
        <v>15</v>
      </c>
      <c r="L40">
        <v>20</v>
      </c>
      <c r="M40">
        <v>30</v>
      </c>
      <c r="N40">
        <v>50</v>
      </c>
    </row>
    <row r="41" spans="5:14" x14ac:dyDescent="0.3">
      <c r="E41" t="str" cm="1">
        <f t="array" aca="1" ref="E41" ca="1">SUBSTITUTE( CELL("address",J40),"$","") &amp; " formula: " &amp; _xlfn.FORMULATEXT(J40)</f>
        <v>J40 formula: = J5:INDEX( J5:XFD5,1,COUNT( J5:XFD5))</v>
      </c>
    </row>
    <row r="43" spans="5:14" x14ac:dyDescent="0.3">
      <c r="E43" t="s">
        <v>147</v>
      </c>
      <c r="J43" s="7" cm="1">
        <f t="array" aca="1" ref="J43:N43" ca="1">OFFSET(J5,0,0,1,COUNT(J5:XFD5))</f>
        <v>10</v>
      </c>
      <c r="K43">
        <f ca="1"/>
        <v>15</v>
      </c>
      <c r="L43">
        <f ca="1"/>
        <v>20</v>
      </c>
      <c r="M43">
        <f ca="1"/>
        <v>30</v>
      </c>
      <c r="N43">
        <f ca="1"/>
        <v>50</v>
      </c>
    </row>
    <row r="44" spans="5:14" x14ac:dyDescent="0.3">
      <c r="E44" t="str" cm="1">
        <f t="array" aca="1" ref="E44" ca="1">SUBSTITUTE( CELL("address",J43),"$","") &amp; " formula: " &amp; _xlfn.FORMULATEXT(J43)</f>
        <v>J43 formula: =OFFSET(J5,0,0,1,COUNT(J5:XFD5))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6E9A0-5921-4389-9D76-77C904FCEFC7}">
  <sheetPr codeName="Sheet4"/>
  <dimension ref="A1:P27"/>
  <sheetViews>
    <sheetView zoomScale="145" zoomScaleNormal="145" workbookViewId="0">
      <selection activeCell="J16" sqref="J16"/>
    </sheetView>
  </sheetViews>
  <sheetFormatPr defaultColWidth="0" defaultRowHeight="14" x14ac:dyDescent="0.3"/>
  <cols>
    <col min="1" max="4" width="1.58203125" customWidth="1"/>
    <col min="5" max="5" width="46.25" bestFit="1" customWidth="1"/>
    <col min="6" max="14" width="7.58203125" customWidth="1"/>
    <col min="15" max="16" width="8.6640625" customWidth="1"/>
    <col min="17" max="16384" width="8.6640625" hidden="1"/>
  </cols>
  <sheetData>
    <row r="1" spans="1:14" ht="14.5" x14ac:dyDescent="0.35">
      <c r="A1" s="9"/>
      <c r="B1" s="9"/>
      <c r="C1" s="9"/>
      <c r="D1" s="9"/>
      <c r="E1" s="9" t="s">
        <v>43</v>
      </c>
      <c r="F1" s="9" t="s">
        <v>46</v>
      </c>
      <c r="G1" s="9" t="s">
        <v>44</v>
      </c>
      <c r="H1" s="9" t="s">
        <v>47</v>
      </c>
      <c r="I1" s="9" t="s">
        <v>45</v>
      </c>
      <c r="J1" s="9" t="s">
        <v>58</v>
      </c>
    </row>
    <row r="2" spans="1:14" x14ac:dyDescent="0.3">
      <c r="A2" t="s">
        <v>177</v>
      </c>
    </row>
    <row r="5" spans="1:14" x14ac:dyDescent="0.3">
      <c r="E5" t="s">
        <v>48</v>
      </c>
      <c r="H5">
        <f>COUNT(J5:XFD5)</f>
        <v>5</v>
      </c>
      <c r="J5" s="6">
        <v>1</v>
      </c>
      <c r="K5" s="6">
        <v>2</v>
      </c>
      <c r="L5" s="6">
        <v>3</v>
      </c>
      <c r="M5" s="6">
        <v>4</v>
      </c>
      <c r="N5" s="6">
        <v>5</v>
      </c>
    </row>
    <row r="7" spans="1:14" x14ac:dyDescent="0.3">
      <c r="E7" t="s">
        <v>59</v>
      </c>
      <c r="J7">
        <f>I7+1</f>
        <v>1</v>
      </c>
      <c r="K7">
        <f t="shared" ref="K7:N7" si="0">J7+1</f>
        <v>2</v>
      </c>
      <c r="L7">
        <f t="shared" si="0"/>
        <v>3</v>
      </c>
      <c r="M7">
        <f t="shared" si="0"/>
        <v>4</v>
      </c>
      <c r="N7">
        <f t="shared" si="0"/>
        <v>5</v>
      </c>
    </row>
    <row r="8" spans="1:14" x14ac:dyDescent="0.3">
      <c r="E8" t="str" cm="1">
        <f t="array" aca="1" ref="E8" ca="1">SUBSTITUTE( CELL("address",J7),"$","") &amp; " formula: " &amp; _xlfn.FORMULATEXT(J7)</f>
        <v>J7 formula: =I7+1</v>
      </c>
    </row>
    <row r="9" spans="1:14" x14ac:dyDescent="0.3">
      <c r="E9" t="s">
        <v>49</v>
      </c>
      <c r="F9" s="6">
        <v>5</v>
      </c>
      <c r="H9">
        <f>COUNT(J9:XFD9)</f>
        <v>5</v>
      </c>
      <c r="J9" cm="1">
        <f t="array" ref="J9:N9">_xlfn.SEQUENCE(1,F9)</f>
        <v>1</v>
      </c>
      <c r="K9">
        <v>2</v>
      </c>
      <c r="L9">
        <v>3</v>
      </c>
      <c r="M9">
        <v>4</v>
      </c>
      <c r="N9">
        <v>5</v>
      </c>
    </row>
    <row r="10" spans="1:14" x14ac:dyDescent="0.3">
      <c r="E10" t="str" cm="1">
        <f t="array" aca="1" ref="E10" ca="1">SUBSTITUTE( CELL("address",J9),"$","") &amp; " formula: " &amp; _xlfn.FORMULATEXT(J9)</f>
        <v>J9 formula: =SEQUENCE(1,F9)</v>
      </c>
    </row>
    <row r="12" spans="1:14" x14ac:dyDescent="0.3">
      <c r="E12" t="s">
        <v>57</v>
      </c>
      <c r="J12" cm="1">
        <f t="array" ref="J12:N12">_xlfn.ANCHORARRAY(J9)</f>
        <v>1</v>
      </c>
      <c r="K12">
        <v>2</v>
      </c>
      <c r="L12">
        <v>3</v>
      </c>
      <c r="M12">
        <v>4</v>
      </c>
      <c r="N12">
        <v>5</v>
      </c>
    </row>
    <row r="13" spans="1:14" x14ac:dyDescent="0.3">
      <c r="E13" t="str" cm="1">
        <f t="array" aca="1" ref="E13" ca="1">SUBSTITUTE( CELL("address",J12),"$","") &amp; " formula: " &amp; _xlfn.FORMULATEXT(J12)</f>
        <v>J12 formula: =J9#</v>
      </c>
    </row>
    <row r="14" spans="1:14" x14ac:dyDescent="0.3">
      <c r="E14" t="s">
        <v>51</v>
      </c>
      <c r="J14" cm="1">
        <f t="array" ref="J14">_xlfn.ANCHORARRAY(J7)</f>
        <v>1</v>
      </c>
    </row>
    <row r="15" spans="1:14" x14ac:dyDescent="0.3">
      <c r="E15" t="str" cm="1">
        <f t="array" aca="1" ref="E15" ca="1">SUBSTITUTE( CELL("address",J14),"$","") &amp; " formula: " &amp; _xlfn.FORMULATEXT(J14)</f>
        <v>J14 formula: =J7#</v>
      </c>
    </row>
    <row r="16" spans="1:14" x14ac:dyDescent="0.3">
      <c r="E16" t="s">
        <v>50</v>
      </c>
      <c r="J16" t="e" cm="1">
        <f t="array" ref="J16">_xlfn.ANCHORARRAY(J5)</f>
        <v>#REF!</v>
      </c>
    </row>
    <row r="17" spans="5:16" x14ac:dyDescent="0.3">
      <c r="E17" t="str" cm="1">
        <f t="array" aca="1" ref="E17" ca="1">SUBSTITUTE( CELL("address",J16),"$","") &amp; " formula: " &amp; _xlfn.FORMULATEXT(J16)</f>
        <v>J16 formula: =J5#</v>
      </c>
    </row>
    <row r="19" spans="5:16" x14ac:dyDescent="0.3">
      <c r="E19" t="s">
        <v>82</v>
      </c>
    </row>
    <row r="20" spans="5:16" x14ac:dyDescent="0.3">
      <c r="E20" s="1" t="s">
        <v>14</v>
      </c>
      <c r="F20" t="str">
        <f ca="1">_xlfn.FORMULATEXT(J20)</f>
        <v>={1,2,4,8,16,32,64}</v>
      </c>
      <c r="J20" cm="1">
        <f t="array" ref="J20:P20">{1,2,4,8,16,32,64}</f>
        <v>1</v>
      </c>
      <c r="K20">
        <v>2</v>
      </c>
      <c r="L20">
        <v>4</v>
      </c>
      <c r="M20">
        <v>8</v>
      </c>
      <c r="N20">
        <v>16</v>
      </c>
      <c r="O20">
        <v>32</v>
      </c>
      <c r="P20">
        <v>64</v>
      </c>
    </row>
    <row r="21" spans="5:16" x14ac:dyDescent="0.3">
      <c r="E21" s="1" t="s">
        <v>15</v>
      </c>
      <c r="F21" t="str">
        <f ca="1">_xlfn.FORMULATEXT(J21)</f>
        <v>={1;1;3;4;7;11;18}</v>
      </c>
      <c r="J21" cm="1">
        <f t="array" ref="J21:J27">{1;1;3;4;7;11;18}</f>
        <v>1</v>
      </c>
    </row>
    <row r="22" spans="5:16" x14ac:dyDescent="0.3">
      <c r="J22">
        <v>1</v>
      </c>
    </row>
    <row r="23" spans="5:16" x14ac:dyDescent="0.3">
      <c r="J23">
        <v>3</v>
      </c>
    </row>
    <row r="24" spans="5:16" x14ac:dyDescent="0.3">
      <c r="J24">
        <v>4</v>
      </c>
    </row>
    <row r="25" spans="5:16" x14ac:dyDescent="0.3">
      <c r="J25">
        <v>7</v>
      </c>
    </row>
    <row r="26" spans="5:16" x14ac:dyDescent="0.3">
      <c r="J26">
        <v>11</v>
      </c>
    </row>
    <row r="27" spans="5:16" x14ac:dyDescent="0.3">
      <c r="J27">
        <v>18</v>
      </c>
    </row>
  </sheetData>
  <pageMargins left="0.7" right="0.7" top="0.75" bottom="0.75" header="0.3" footer="0.3"/>
  <ignoredErrors>
    <ignoredError sqref="J7 H5 H9" emptyCellReference="1"/>
    <ignoredError sqref="J16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01108-5A2A-4681-A8F4-8E6224E8ECD9}">
  <sheetPr codeName="Sheet5"/>
  <dimension ref="A1:F18"/>
  <sheetViews>
    <sheetView zoomScale="175" zoomScaleNormal="175" workbookViewId="0"/>
  </sheetViews>
  <sheetFormatPr defaultRowHeight="14" x14ac:dyDescent="0.3"/>
  <cols>
    <col min="1" max="1" width="23.9140625" customWidth="1"/>
    <col min="2" max="2" width="15.6640625" bestFit="1" customWidth="1"/>
    <col min="3" max="3" width="15.6640625" customWidth="1"/>
  </cols>
  <sheetData>
    <row r="1" spans="1:6" x14ac:dyDescent="0.3">
      <c r="A1" s="2" t="s">
        <v>6</v>
      </c>
    </row>
    <row r="2" spans="1:6" x14ac:dyDescent="0.3">
      <c r="A2" t="s">
        <v>4</v>
      </c>
    </row>
    <row r="3" spans="1:6" x14ac:dyDescent="0.3">
      <c r="A3" t="s">
        <v>0</v>
      </c>
      <c r="F3" t="s">
        <v>27</v>
      </c>
    </row>
    <row r="4" spans="1:6" x14ac:dyDescent="0.3">
      <c r="A4" t="s">
        <v>1</v>
      </c>
    </row>
    <row r="5" spans="1:6" x14ac:dyDescent="0.3">
      <c r="A5" t="s">
        <v>2</v>
      </c>
    </row>
    <row r="6" spans="1:6" x14ac:dyDescent="0.3">
      <c r="A6" t="s">
        <v>3</v>
      </c>
    </row>
    <row r="7" spans="1:6" x14ac:dyDescent="0.3">
      <c r="A7" t="s">
        <v>5</v>
      </c>
    </row>
    <row r="11" spans="1:6" x14ac:dyDescent="0.3">
      <c r="A11" t="s">
        <v>7</v>
      </c>
    </row>
    <row r="12" spans="1:6" ht="14.5" x14ac:dyDescent="0.35">
      <c r="A12" s="15" t="s">
        <v>8</v>
      </c>
      <c r="B12" s="16"/>
    </row>
    <row r="13" spans="1:6" x14ac:dyDescent="0.3">
      <c r="A13" s="16" t="s">
        <v>9</v>
      </c>
      <c r="B13" s="16"/>
    </row>
    <row r="14" spans="1:6" x14ac:dyDescent="0.3">
      <c r="A14" s="16" t="s">
        <v>10</v>
      </c>
      <c r="B14" s="16"/>
    </row>
    <row r="15" spans="1:6" x14ac:dyDescent="0.3">
      <c r="A15" s="16" t="s">
        <v>11</v>
      </c>
      <c r="B15" s="16"/>
    </row>
    <row r="16" spans="1:6" ht="14.5" x14ac:dyDescent="0.35">
      <c r="A16" s="15" t="s">
        <v>12</v>
      </c>
      <c r="B16" s="16"/>
    </row>
    <row r="17" spans="1:2" x14ac:dyDescent="0.3">
      <c r="A17" s="16" t="s">
        <v>13</v>
      </c>
      <c r="B17" s="16"/>
    </row>
    <row r="18" spans="1:2" x14ac:dyDescent="0.3">
      <c r="A18" s="16" t="s">
        <v>16</v>
      </c>
      <c r="B18" s="1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2424A-9AF0-4721-96B9-F1F19C86D41F}">
  <sheetPr codeName="Sheet6"/>
  <dimension ref="A1:AA11"/>
  <sheetViews>
    <sheetView zoomScale="175" zoomScaleNormal="175" workbookViewId="0">
      <pane xSplit="2" ySplit="1" topLeftCell="Y2" activePane="bottomRight" state="frozen"/>
      <selection pane="topRight" activeCell="C1" sqref="C1"/>
      <selection pane="bottomLeft" activeCell="A2" sqref="A2"/>
      <selection pane="bottomRight" activeCell="Y3" sqref="Y3"/>
    </sheetView>
  </sheetViews>
  <sheetFormatPr defaultRowHeight="14" x14ac:dyDescent="0.3"/>
  <cols>
    <col min="1" max="1" width="16.58203125" customWidth="1"/>
    <col min="3" max="3" width="2.58203125" customWidth="1"/>
    <col min="4" max="4" width="18.75" customWidth="1"/>
    <col min="5" max="5" width="16.75" customWidth="1"/>
    <col min="6" max="6" width="7.08203125" bestFit="1" customWidth="1"/>
    <col min="8" max="10" width="2.58203125" customWidth="1"/>
    <col min="11" max="11" width="28.1640625" bestFit="1" customWidth="1"/>
    <col min="12" max="12" width="16" bestFit="1" customWidth="1"/>
    <col min="13" max="14" width="8.58203125" customWidth="1"/>
    <col min="15" max="17" width="2.58203125" customWidth="1"/>
    <col min="24" max="24" width="16.33203125" customWidth="1"/>
    <col min="25" max="25" width="17.4140625" customWidth="1"/>
  </cols>
  <sheetData>
    <row r="1" spans="1:27" x14ac:dyDescent="0.3">
      <c r="A1" s="2" t="s">
        <v>17</v>
      </c>
      <c r="B1" s="2" t="s">
        <v>18</v>
      </c>
      <c r="D1" t="s">
        <v>172</v>
      </c>
      <c r="K1" t="s">
        <v>22</v>
      </c>
      <c r="R1" t="s">
        <v>91</v>
      </c>
      <c r="X1" t="s">
        <v>181</v>
      </c>
    </row>
    <row r="2" spans="1:27" x14ac:dyDescent="0.3">
      <c r="A2" t="s">
        <v>23</v>
      </c>
      <c r="B2">
        <v>15</v>
      </c>
      <c r="D2" t="s">
        <v>170</v>
      </c>
      <c r="K2" t="s">
        <v>92</v>
      </c>
      <c r="X2" t="s">
        <v>182</v>
      </c>
    </row>
    <row r="3" spans="1:27" x14ac:dyDescent="0.3">
      <c r="A3" t="s">
        <v>20</v>
      </c>
      <c r="B3">
        <v>11</v>
      </c>
      <c r="D3" t="s">
        <v>24</v>
      </c>
      <c r="K3" s="14" t="s">
        <v>93</v>
      </c>
      <c r="X3" s="14" t="s">
        <v>183</v>
      </c>
    </row>
    <row r="4" spans="1:27" x14ac:dyDescent="0.3">
      <c r="A4" t="s">
        <v>23</v>
      </c>
      <c r="B4">
        <v>11</v>
      </c>
      <c r="K4" t="s">
        <v>98</v>
      </c>
      <c r="L4" t="str">
        <f ca="1">_xlfn.FORMULATEXT(L9)</f>
        <v>=UNIQUE(A2:A11)</v>
      </c>
      <c r="R4" t="str">
        <f ca="1">_xlfn.FORMULATEXT(R9)</f>
        <v>=UNIQUE(A2:A11,,TRUE)</v>
      </c>
      <c r="X4" t="s">
        <v>98</v>
      </c>
      <c r="Y4" t="str">
        <f ca="1">_xlfn.FORMULATEXT(Y9)</f>
        <v>=UNIQUE(OFFSET(A2,0,0,COUNTA(A2:A100),1))</v>
      </c>
    </row>
    <row r="5" spans="1:27" x14ac:dyDescent="0.3">
      <c r="A5" t="s">
        <v>19</v>
      </c>
      <c r="B5">
        <v>20</v>
      </c>
      <c r="D5" t="s">
        <v>96</v>
      </c>
      <c r="E5" t="str">
        <f ca="1">_xlfn.FORMULATEXT(F9)</f>
        <v>=COUNTIF($A$2:$A$11,$E9)</v>
      </c>
      <c r="K5" t="s">
        <v>96</v>
      </c>
      <c r="L5" t="str">
        <f ca="1">_xlfn.FORMULATEXT(M9)</f>
        <v>=COUNTIF(A2:A11,L9#)</v>
      </c>
      <c r="X5" t="s">
        <v>96</v>
      </c>
      <c r="Y5" t="str">
        <f ca="1">_xlfn.FORMULATEXT(Z9)</f>
        <v>=COUNTIF(OFFSET(A2,0,0,COUNTA(A2:A100),1),Y9#)</v>
      </c>
    </row>
    <row r="6" spans="1:27" x14ac:dyDescent="0.3">
      <c r="A6" t="s">
        <v>23</v>
      </c>
      <c r="B6">
        <v>11</v>
      </c>
      <c r="D6" t="s">
        <v>97</v>
      </c>
      <c r="E6" t="str">
        <f ca="1">_xlfn.FORMULATEXT(G9)</f>
        <v>=SUMIF($A$2:$A$11,$E9,$B$2:$B$11)</v>
      </c>
      <c r="K6" t="s">
        <v>97</v>
      </c>
      <c r="L6" t="str">
        <f ca="1">_xlfn.FORMULATEXT(N9)</f>
        <v>=SUMIF(A2:A11,L9#,B2:B11)</v>
      </c>
      <c r="X6" t="s">
        <v>97</v>
      </c>
      <c r="Y6" t="str">
        <f ca="1">_xlfn.FORMULATEXT(AA9)</f>
        <v>=SUMIF(OFFSET(A2,0,0,COUNTA(A2:A100),1),Y9#,OFFSET(B2,0,0,COUNTA(A2:A100),1))</v>
      </c>
    </row>
    <row r="7" spans="1:27" x14ac:dyDescent="0.3">
      <c r="A7" t="s">
        <v>19</v>
      </c>
      <c r="B7">
        <v>18</v>
      </c>
    </row>
    <row r="8" spans="1:27" ht="14.5" thickBot="1" x14ac:dyDescent="0.35">
      <c r="A8" t="s">
        <v>19</v>
      </c>
      <c r="B8">
        <v>14</v>
      </c>
      <c r="E8" s="17" t="s">
        <v>17</v>
      </c>
      <c r="F8" s="17" t="s">
        <v>94</v>
      </c>
      <c r="G8" s="17" t="s">
        <v>95</v>
      </c>
      <c r="L8" s="17" t="s">
        <v>17</v>
      </c>
      <c r="M8" s="17" t="s">
        <v>94</v>
      </c>
      <c r="N8" s="17" t="s">
        <v>95</v>
      </c>
      <c r="R8" s="17" t="s">
        <v>17</v>
      </c>
      <c r="Y8" s="17" t="s">
        <v>17</v>
      </c>
      <c r="Z8" s="17" t="s">
        <v>94</v>
      </c>
      <c r="AA8" s="17" t="s">
        <v>95</v>
      </c>
    </row>
    <row r="9" spans="1:27" x14ac:dyDescent="0.3">
      <c r="A9" t="s">
        <v>19</v>
      </c>
      <c r="B9">
        <v>10</v>
      </c>
      <c r="E9" s="6" t="s">
        <v>19</v>
      </c>
      <c r="F9">
        <f>COUNTIF($A$2:$A$11,$E9)</f>
        <v>5</v>
      </c>
      <c r="G9">
        <f>SUMIF($A$2:$A$11,$E9,$B$2:$B$11)</f>
        <v>74</v>
      </c>
      <c r="L9" t="str" cm="1">
        <f t="array" ref="L9:L11">_xlfn.UNIQUE(A2:A11)</f>
        <v>Eadie Farquharson</v>
      </c>
      <c r="M9" cm="1">
        <f t="array" ref="M9:M11">COUNTIF(A2:A11,_xlfn.ANCHORARRAY(L9))</f>
        <v>4</v>
      </c>
      <c r="N9" cm="1">
        <f t="array" ref="N9:N11">SUMIF(A2:A11,_xlfn.ANCHORARRAY(L9),B2:B11)</f>
        <v>50</v>
      </c>
      <c r="R9" t="str" cm="1">
        <f t="array" ref="R9">_xlfn.UNIQUE(A2:A11,,TRUE)</f>
        <v>Charlie Davis</v>
      </c>
      <c r="Y9" t="str" cm="1">
        <f t="array" aca="1" ref="Y9:Y11" ca="1">_xlfn.UNIQUE(OFFSET(A2,0,0,COUNTA(A2:A100),1))</f>
        <v>Eadie Farquharson</v>
      </c>
      <c r="Z9" cm="1">
        <f t="array" aca="1" ref="Z9:Z11" ca="1">COUNTIF(OFFSET(A2,0,0,COUNTA(A2:A100),1),_xlfn.ANCHORARRAY(Y9))</f>
        <v>4</v>
      </c>
      <c r="AA9" cm="1">
        <f t="array" aca="1" ref="AA9:AA11" ca="1">SUMIF(OFFSET(A2,0,0,COUNTA(A2:A100),1),_xlfn.ANCHORARRAY(Y9),OFFSET(B2,0,0,COUNTA(A2:A100),1))</f>
        <v>50</v>
      </c>
    </row>
    <row r="10" spans="1:27" x14ac:dyDescent="0.3">
      <c r="A10" t="s">
        <v>23</v>
      </c>
      <c r="B10">
        <v>13</v>
      </c>
      <c r="E10" s="6" t="s">
        <v>20</v>
      </c>
      <c r="F10">
        <f t="shared" ref="F10:F11" si="0">COUNTIF($A$2:$A$11,$E10)</f>
        <v>1</v>
      </c>
      <c r="G10">
        <f t="shared" ref="G10:G11" si="1">SUMIF($A$2:$A$11,$E10,$B$2:$B$11)</f>
        <v>11</v>
      </c>
      <c r="L10" t="str">
        <v>Charlie Davis</v>
      </c>
      <c r="M10">
        <v>1</v>
      </c>
      <c r="N10">
        <v>11</v>
      </c>
      <c r="Y10" t="str">
        <f ca="1"/>
        <v>Charlie Davis</v>
      </c>
      <c r="Z10">
        <f ca="1"/>
        <v>1</v>
      </c>
      <c r="AA10">
        <f ca="1"/>
        <v>11</v>
      </c>
    </row>
    <row r="11" spans="1:27" x14ac:dyDescent="0.3">
      <c r="A11" t="s">
        <v>19</v>
      </c>
      <c r="B11">
        <v>12</v>
      </c>
      <c r="E11" s="6" t="s">
        <v>23</v>
      </c>
      <c r="F11">
        <f t="shared" si="0"/>
        <v>4</v>
      </c>
      <c r="G11">
        <f t="shared" si="1"/>
        <v>50</v>
      </c>
      <c r="L11" t="str">
        <v>Abie Baker</v>
      </c>
      <c r="M11">
        <v>5</v>
      </c>
      <c r="N11">
        <v>74</v>
      </c>
      <c r="Y11" t="str">
        <f ca="1"/>
        <v>Abie Baker</v>
      </c>
      <c r="Z11">
        <f ca="1"/>
        <v>5</v>
      </c>
      <c r="AA11">
        <f ca="1"/>
        <v>74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3E315-F24F-45B7-AAB3-AF80B409D31E}">
  <sheetPr codeName="Sheet7"/>
  <dimension ref="A1:G29"/>
  <sheetViews>
    <sheetView zoomScale="145" zoomScaleNormal="145" workbookViewId="0">
      <selection activeCell="A2" sqref="A2:B11"/>
    </sheetView>
  </sheetViews>
  <sheetFormatPr defaultRowHeight="14" x14ac:dyDescent="0.3"/>
  <cols>
    <col min="1" max="1" width="16" bestFit="1" customWidth="1"/>
    <col min="2" max="2" width="9.25" customWidth="1"/>
    <col min="4" max="4" width="29" customWidth="1"/>
    <col min="5" max="5" width="16" bestFit="1" customWidth="1"/>
    <col min="6" max="6" width="7.08203125" bestFit="1" customWidth="1"/>
    <col min="12" max="12" width="16.25" bestFit="1" customWidth="1"/>
  </cols>
  <sheetData>
    <row r="1" spans="1:7" x14ac:dyDescent="0.3">
      <c r="A1" t="s">
        <v>17</v>
      </c>
      <c r="B1" t="s">
        <v>18</v>
      </c>
      <c r="D1" t="s">
        <v>172</v>
      </c>
    </row>
    <row r="2" spans="1:7" x14ac:dyDescent="0.3">
      <c r="A2" t="s">
        <v>23</v>
      </c>
      <c r="B2">
        <v>15</v>
      </c>
      <c r="D2" t="s">
        <v>171</v>
      </c>
    </row>
    <row r="3" spans="1:7" x14ac:dyDescent="0.3">
      <c r="A3" t="s">
        <v>20</v>
      </c>
      <c r="B3">
        <v>11</v>
      </c>
      <c r="D3" t="s">
        <v>24</v>
      </c>
      <c r="F3" t="str">
        <f ca="1">_xlfn.FORMULATEXT(F6)</f>
        <v>=COUNTIF(ExampleData,$E6)</v>
      </c>
    </row>
    <row r="4" spans="1:7" x14ac:dyDescent="0.3">
      <c r="A4" t="s">
        <v>23</v>
      </c>
      <c r="B4">
        <v>11</v>
      </c>
      <c r="G4" t="str">
        <f ca="1">_xlfn.FORMULATEXT(G6)</f>
        <v>=SUMIF(ExampleData[Name],$E6,ExampleData[Amount])</v>
      </c>
    </row>
    <row r="5" spans="1:7" ht="14.5" thickBot="1" x14ac:dyDescent="0.35">
      <c r="A5" t="s">
        <v>19</v>
      </c>
      <c r="B5">
        <v>20</v>
      </c>
      <c r="E5" s="17" t="s">
        <v>17</v>
      </c>
      <c r="F5" s="17" t="s">
        <v>21</v>
      </c>
      <c r="G5" s="17" t="s">
        <v>18</v>
      </c>
    </row>
    <row r="6" spans="1:7" x14ac:dyDescent="0.3">
      <c r="A6" t="s">
        <v>23</v>
      </c>
      <c r="B6">
        <v>11</v>
      </c>
      <c r="E6" s="6" t="s">
        <v>19</v>
      </c>
      <c r="F6">
        <f>COUNTIF(ExampleData[],$E6)</f>
        <v>5</v>
      </c>
      <c r="G6">
        <f>SUMIF(ExampleData[Name],$E6,ExampleData[Amount])</f>
        <v>74</v>
      </c>
    </row>
    <row r="7" spans="1:7" x14ac:dyDescent="0.3">
      <c r="A7" t="s">
        <v>19</v>
      </c>
      <c r="B7">
        <v>18</v>
      </c>
      <c r="E7" s="6" t="s">
        <v>20</v>
      </c>
      <c r="F7">
        <f>COUNTIF(ExampleData[],$E7)</f>
        <v>2</v>
      </c>
      <c r="G7">
        <f>SUMIF(ExampleData[Name],$E7,ExampleData[Amount])</f>
        <v>24</v>
      </c>
    </row>
    <row r="8" spans="1:7" x14ac:dyDescent="0.3">
      <c r="A8" t="s">
        <v>19</v>
      </c>
      <c r="B8">
        <v>14</v>
      </c>
      <c r="E8" s="6" t="s">
        <v>23</v>
      </c>
      <c r="F8">
        <f>COUNTIF(ExampleData[],$E8)</f>
        <v>3</v>
      </c>
      <c r="G8">
        <f>SUMIF(ExampleData[Name],$E8,ExampleData[Amount])</f>
        <v>37</v>
      </c>
    </row>
    <row r="9" spans="1:7" x14ac:dyDescent="0.3">
      <c r="A9" t="s">
        <v>19</v>
      </c>
      <c r="B9">
        <v>10</v>
      </c>
    </row>
    <row r="10" spans="1:7" x14ac:dyDescent="0.3">
      <c r="A10" t="s">
        <v>20</v>
      </c>
      <c r="B10">
        <v>13</v>
      </c>
    </row>
    <row r="11" spans="1:7" x14ac:dyDescent="0.3">
      <c r="A11" t="s">
        <v>19</v>
      </c>
      <c r="B11">
        <v>12</v>
      </c>
    </row>
    <row r="12" spans="1:7" x14ac:dyDescent="0.3">
      <c r="D12" s="2" t="s">
        <v>22</v>
      </c>
    </row>
    <row r="13" spans="1:7" x14ac:dyDescent="0.3">
      <c r="D13" t="s">
        <v>173</v>
      </c>
      <c r="E13" t="str">
        <f ca="1">_xlfn.FORMULATEXT(E17)</f>
        <v>=UNIQUE(ExampleData[Name])</v>
      </c>
    </row>
    <row r="14" spans="1:7" x14ac:dyDescent="0.3">
      <c r="F14" t="str">
        <f ca="1">_xlfn.FORMULATEXT(F17)</f>
        <v>=COUNTIF(ExampleData[Name],E17#)</v>
      </c>
    </row>
    <row r="15" spans="1:7" x14ac:dyDescent="0.3">
      <c r="G15" t="str">
        <f ca="1">_xlfn.FORMULATEXT(G17)</f>
        <v>=SUMIF(ExampleData[Name],E17#,ExampleData[Amount])</v>
      </c>
    </row>
    <row r="16" spans="1:7" ht="14.5" thickBot="1" x14ac:dyDescent="0.35">
      <c r="E16" s="17" t="s">
        <v>17</v>
      </c>
      <c r="F16" s="17" t="s">
        <v>21</v>
      </c>
      <c r="G16" s="17" t="s">
        <v>18</v>
      </c>
    </row>
    <row r="17" spans="4:7" x14ac:dyDescent="0.3">
      <c r="E17" t="str" cm="1">
        <f t="array" ref="E17:E19">_xlfn.UNIQUE(ExampleData[Name])</f>
        <v>Eadie Farquharson</v>
      </c>
      <c r="F17" cm="1">
        <f t="array" ref="F17:F19">COUNTIF(ExampleData[Name],_xlfn.ANCHORARRAY(E17))</f>
        <v>3</v>
      </c>
      <c r="G17" cm="1">
        <f t="array" ref="G17:G19">SUMIF(ExampleData[Name],_xlfn.ANCHORARRAY(E17),ExampleData[Amount])</f>
        <v>37</v>
      </c>
    </row>
    <row r="18" spans="4:7" x14ac:dyDescent="0.3">
      <c r="E18" t="str">
        <v>Charlie Davis</v>
      </c>
      <c r="F18">
        <v>2</v>
      </c>
      <c r="G18">
        <v>24</v>
      </c>
    </row>
    <row r="19" spans="4:7" x14ac:dyDescent="0.3">
      <c r="E19" t="str">
        <v>Abie Baker</v>
      </c>
      <c r="F19">
        <v>5</v>
      </c>
      <c r="G19">
        <v>74</v>
      </c>
    </row>
    <row r="22" spans="4:7" x14ac:dyDescent="0.3">
      <c r="D22" t="s">
        <v>176</v>
      </c>
    </row>
    <row r="23" spans="4:7" x14ac:dyDescent="0.3">
      <c r="D23" t="s">
        <v>174</v>
      </c>
      <c r="E23" t="str">
        <f ca="1">_xlfn.FORMULATEXT(E27)</f>
        <v>=SORT(UNIQUE(ExampleData[Name]))</v>
      </c>
    </row>
    <row r="24" spans="4:7" x14ac:dyDescent="0.3">
      <c r="F24" t="str">
        <f ca="1">_xlfn.FORMULATEXT(F27)</f>
        <v>=COUNTIF(ExampleData[Name],E27#)</v>
      </c>
    </row>
    <row r="25" spans="4:7" x14ac:dyDescent="0.3">
      <c r="G25" t="str">
        <f ca="1">_xlfn.FORMULATEXT(G27)</f>
        <v>=SUMIF(ExampleData[Name],E27#,ExampleData[Amount])</v>
      </c>
    </row>
    <row r="26" spans="4:7" ht="14.5" thickBot="1" x14ac:dyDescent="0.35">
      <c r="E26" s="17" t="s">
        <v>17</v>
      </c>
      <c r="F26" s="17" t="s">
        <v>21</v>
      </c>
      <c r="G26" s="17" t="s">
        <v>18</v>
      </c>
    </row>
    <row r="27" spans="4:7" x14ac:dyDescent="0.3">
      <c r="E27" t="str" cm="1">
        <f t="array" ref="E27:E29">_xlfn._xlws.SORT(_xlfn.UNIQUE(ExampleData[Name]))</f>
        <v>Abie Baker</v>
      </c>
      <c r="F27" cm="1">
        <f t="array" ref="F27:F29">COUNTIF(ExampleData[Name],_xlfn.ANCHORARRAY(E27))</f>
        <v>5</v>
      </c>
      <c r="G27" cm="1">
        <f t="array" ref="G27:G29">SUMIF(ExampleData[Name],_xlfn.ANCHORARRAY(E27),ExampleData[Amount])</f>
        <v>74</v>
      </c>
    </row>
    <row r="28" spans="4:7" x14ac:dyDescent="0.3">
      <c r="E28" t="str">
        <v>Charlie Davis</v>
      </c>
      <c r="F28">
        <v>2</v>
      </c>
      <c r="G28">
        <v>24</v>
      </c>
    </row>
    <row r="29" spans="4:7" x14ac:dyDescent="0.3">
      <c r="E29" t="str">
        <v>Eadie Farquharson</v>
      </c>
      <c r="F29">
        <v>3</v>
      </c>
      <c r="G29">
        <v>37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ICAEW</vt:lpstr>
      <vt:lpstr>Outline</vt:lpstr>
      <vt:lpstr>Excel 2013</vt:lpstr>
      <vt:lpstr>Introduction</vt:lpstr>
      <vt:lpstr>Array Calculations</vt:lpstr>
      <vt:lpstr>SEQUENCE Array Function</vt:lpstr>
      <vt:lpstr>Functions</vt:lpstr>
      <vt:lpstr>Data Array Functions</vt:lpstr>
      <vt:lpstr>Table Summaries</vt:lpstr>
      <vt:lpstr>Live SORT()</vt:lpstr>
      <vt:lpstr>Charts</vt:lpstr>
      <vt:lpstr>Can'tChangeArrayToTable</vt:lpstr>
      <vt:lpstr>FILTER()</vt:lpstr>
      <vt:lpstr>TRANSPOSE()</vt:lpstr>
      <vt:lpstr>The Future</vt:lpstr>
      <vt:lpstr>Thank you</vt:lpstr>
      <vt:lpstr>InputNumbers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@ExcelAnalytics</dc:creator>
  <cp:lastModifiedBy>@ExcelAnalytics</cp:lastModifiedBy>
  <dcterms:created xsi:type="dcterms:W3CDTF">2022-06-02T13:23:20Z</dcterms:created>
  <dcterms:modified xsi:type="dcterms:W3CDTF">2022-07-07T08:16:05Z</dcterms:modified>
</cp:coreProperties>
</file>