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108"/>
  <workbookPr codeName="ThisWorkbook" defaultThemeVersion="124226"/>
  <mc:AlternateContent xmlns:mc="http://schemas.openxmlformats.org/markup-compatibility/2006">
    <mc:Choice Requires="x15">
      <x15ac:absPath xmlns:x15ac="http://schemas.microsoft.com/office/spreadsheetml/2010/11/ac" url="C:\Users\leebe\Documents\GROUPBY PIVOTBY PERCENTOF and Eta LAMBDA et al\"/>
    </mc:Choice>
  </mc:AlternateContent>
  <xr:revisionPtr revIDLastSave="0" documentId="13_ncr:1_{E48BABCF-C903-414D-9AF9-676460CA5587}" xr6:coauthVersionLast="47" xr6:coauthVersionMax="47" xr10:uidLastSave="{00000000-0000-0000-0000-000000000000}"/>
  <bookViews>
    <workbookView xWindow="-120" yWindow="-120" windowWidth="29040" windowHeight="15720" xr2:uid="{00000000-000D-0000-FFFF-FFFF00000000}"/>
  </bookViews>
  <sheets>
    <sheet name="Cover" sheetId="1" r:id="rId1"/>
    <sheet name="Navigator" sheetId="3" r:id="rId2"/>
    <sheet name="Style Guide" sheetId="4" r:id="rId3"/>
    <sheet name="Model Parameters" sheetId="2" r:id="rId4"/>
    <sheet name="Eta LAMBDA Example" sheetId="11" r:id="rId5"/>
    <sheet name="Data Table" sheetId="14" r:id="rId6"/>
    <sheet name="Basic GROUPBY" sheetId="16" r:id="rId7"/>
    <sheet name="HSTACK with GROUPBY" sheetId="21" r:id="rId8"/>
    <sheet name="Multiple Column GROUPBY" sheetId="20" r:id="rId9"/>
    <sheet name="CHOOSECOLS with GROUPBY" sheetId="22" r:id="rId10"/>
    <sheet name="CHOOSECOLS with GROUPBY Dynamic" sheetId="23" r:id="rId11"/>
    <sheet name="Multiple Column GROUPBY Values" sheetId="24" r:id="rId12"/>
    <sheet name="GROUPBY Ranking" sheetId="25" r:id="rId13"/>
    <sheet name="Items Sorted by Group" sheetId="17" r:id="rId14"/>
    <sheet name="Basic PIVOTBY" sheetId="18" r:id="rId15"/>
    <sheet name="More Sophisticated PIVOTBY" sheetId="26" r:id="rId16"/>
    <sheet name="PERCENTOF Illustration" sheetId="19" r:id="rId17"/>
    <sheet name="PERCENTOF On Its Own" sheetId="27" r:id="rId18"/>
    <sheet name="Missing Titles" sheetId="28" r:id="rId19"/>
    <sheet name="Raw Data" sheetId="13" r:id="rId20"/>
    <sheet name="Lookup Data" sheetId="12" r:id="rId21"/>
    <sheet name="Error Checks" sheetId="5" r:id="rId22"/>
  </sheets>
  <definedNames>
    <definedName name="Client_Name">'Model Parameters'!$G$12</definedName>
    <definedName name="Days_in_Year">'Model Parameters'!$G$19</definedName>
    <definedName name="Days_in_Yr">'Model Parameters'!$G$19</definedName>
    <definedName name="HL_1">Cover!$A$3</definedName>
    <definedName name="HL_10">'CHOOSECOLS with GROUPBY'!$A$3</definedName>
    <definedName name="HL_11">'CHOOSECOLS with GROUPBY Dynamic'!$A$3</definedName>
    <definedName name="HL_12">'Multiple Column GROUPBY Values'!$A$3</definedName>
    <definedName name="HL_13" localSheetId="15">'More Sophisticated PIVOTBY'!$A$3</definedName>
    <definedName name="HL_13">'GROUPBY Ranking'!$A$3</definedName>
    <definedName name="HL_14" localSheetId="18">'Missing Titles'!$A$3</definedName>
    <definedName name="HL_14" localSheetId="17">'PERCENTOF On Its Own'!$A$3</definedName>
    <definedName name="HL_14">'Items Sorted by Group'!$A$3</definedName>
    <definedName name="HL_15">'Basic PIVOTBY'!$A$3</definedName>
    <definedName name="HL_16">'More Sophisticated PIVOTBY'!$A$3</definedName>
    <definedName name="HL_17">'PERCENTOF Illustration'!$A$3</definedName>
    <definedName name="HL_18">'PERCENTOF On Its Own'!$A$3</definedName>
    <definedName name="HL_19">'Missing Titles'!$A$3</definedName>
    <definedName name="HL_20">'Raw Data'!$A$3</definedName>
    <definedName name="HL_21">'Lookup Data'!$A$3</definedName>
    <definedName name="HL_22">'Error Checks'!$A$3</definedName>
    <definedName name="HL_3">'Style Guide'!$A$3</definedName>
    <definedName name="HL_4">'Model Parameters'!$A$3</definedName>
    <definedName name="HL_5">'Eta LAMBDA Example'!$A$3</definedName>
    <definedName name="HL_6">'Data Table'!$A$3</definedName>
    <definedName name="HL_7" localSheetId="6">'Basic GROUPBY'!$A$3</definedName>
    <definedName name="HL_7" localSheetId="14">'Basic PIVOTBY'!$A$3</definedName>
    <definedName name="HL_7" localSheetId="9">'CHOOSECOLS with GROUPBY'!$A$3</definedName>
    <definedName name="HL_7" localSheetId="10">'CHOOSECOLS with GROUPBY Dynamic'!$A$3</definedName>
    <definedName name="HL_7" localSheetId="5">'Data Table'!$A$3</definedName>
    <definedName name="HL_7" localSheetId="12">'GROUPBY Ranking'!$A$3</definedName>
    <definedName name="HL_7" localSheetId="7">'HSTACK with GROUPBY'!$A$3</definedName>
    <definedName name="HL_7" localSheetId="13">'Items Sorted by Group'!$A$3</definedName>
    <definedName name="HL_7" localSheetId="20">'Lookup Data'!$A$3</definedName>
    <definedName name="HL_7" localSheetId="18">'Missing Titles'!$A$3</definedName>
    <definedName name="HL_7" localSheetId="15">'More Sophisticated PIVOTBY'!$A$3</definedName>
    <definedName name="HL_7" localSheetId="8">'Multiple Column GROUPBY'!$A$3</definedName>
    <definedName name="HL_7" localSheetId="11">'Multiple Column GROUPBY Values'!$A$3</definedName>
    <definedName name="HL_7" localSheetId="16">'PERCENTOF Illustration'!$A$3</definedName>
    <definedName name="HL_7" localSheetId="17">'PERCENTOF On Its Own'!$A$3</definedName>
    <definedName name="HL_7" localSheetId="19">'Raw Data'!$A$3</definedName>
    <definedName name="HL_7">'Eta LAMBDA Example'!$A$3</definedName>
    <definedName name="HL_8" localSheetId="12">'GROUPBY Ranking'!$A$3</definedName>
    <definedName name="HL_8" localSheetId="11">'Multiple Column GROUPBY Values'!$A$3</definedName>
    <definedName name="HL_8">'HSTACK with GROUPBY'!$A$3</definedName>
    <definedName name="HL_9">'Multiple Column GROUPBY'!$A$3</definedName>
    <definedName name="HL_Model_Parameters">'Model Parameters'!$A$5</definedName>
    <definedName name="HL_Navigator">Navigator!$A$1</definedName>
    <definedName name="LU_Categories">'Lookup Data'!$F$25:$F$28</definedName>
    <definedName name="LU_Data_Table_Headers">_xlfn.ANCHORARRAY('Lookup Data'!$F$57)</definedName>
    <definedName name="LU_Years">'Lookup Data'!$F$13:$F$15</definedName>
    <definedName name="Model_Name">'Model Parameters'!$G$11</definedName>
    <definedName name="Months_in_Half_Yr">'Model Parameters'!$G$22</definedName>
    <definedName name="Months_in_Month">'Model Parameters'!$G$20</definedName>
    <definedName name="Months_in_Qtr">'Model Parameters'!$G$21</definedName>
    <definedName name="Months_in_Quarter">'Model Parameters'!$G$21</definedName>
    <definedName name="Months_in_Year">'Model Parameters'!$G$23</definedName>
    <definedName name="Overall_Error_Check">'Error Checks'!$I$17</definedName>
    <definedName name="Quarters_in_Year">'Model Parameters'!$G$24</definedName>
    <definedName name="Rounding_Accuracy">'Model Parameters'!$G$26</definedName>
    <definedName name="Thousand">'Model Parameters'!$G$31</definedName>
    <definedName name="Very_Large_Number">'Model Parameters'!$G$28</definedName>
    <definedName name="Very_Small_Number">'Model Parameters'!$G$29</definedName>
  </definedNames>
  <calcPr calcId="191029"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22" i="28" l="1"/>
  <c r="J12" i="28" a="1"/>
  <c r="J12" i="28"/>
  <c r="A1" i="28"/>
  <c r="C6" i="28"/>
  <c r="B6" i="28"/>
  <c r="I17" i="5"/>
  <c r="I4" i="28"/>
  <c r="G11" i="2"/>
  <c r="A2" i="28"/>
  <c r="J19" i="27"/>
  <c r="F13" i="27" a="1"/>
  <c r="H19" i="27"/>
  <c r="F13" i="27"/>
  <c r="A1" i="27"/>
  <c r="C6" i="27"/>
  <c r="B6" i="27"/>
  <c r="I4" i="27"/>
  <c r="A2" i="27"/>
  <c r="F13" i="19" a="1"/>
  <c r="F13" i="19"/>
  <c r="F12" i="26" a="1"/>
  <c r="F12" i="26"/>
  <c r="L12" i="26"/>
  <c r="A1" i="26"/>
  <c r="C6" i="26"/>
  <c r="B6" i="26"/>
  <c r="I4" i="26"/>
  <c r="A2" i="26"/>
  <c r="F12" i="18" a="1"/>
  <c r="F12" i="18"/>
  <c r="E12" i="17" a="1"/>
  <c r="E12" i="17"/>
  <c r="F13" i="25" a="1"/>
  <c r="F13" i="25"/>
  <c r="I13" i="25"/>
  <c r="A1" i="25"/>
  <c r="C6" i="25"/>
  <c r="B6" i="25"/>
  <c r="I4" i="25"/>
  <c r="A2" i="25"/>
  <c r="F13" i="24" a="1"/>
  <c r="F13" i="24"/>
  <c r="K13" i="24"/>
  <c r="A1" i="24"/>
  <c r="C6" i="24"/>
  <c r="B6" i="24"/>
  <c r="I4" i="24"/>
  <c r="A2" i="24"/>
  <c r="F13" i="20" a="1"/>
  <c r="F13" i="20"/>
  <c r="F13" i="21" a="1"/>
  <c r="F13" i="21"/>
  <c r="J13" i="13"/>
  <c r="J14" i="13"/>
  <c r="J15" i="13"/>
  <c r="J16" i="13"/>
  <c r="J17" i="13"/>
  <c r="J18" i="13"/>
  <c r="J19" i="13"/>
  <c r="J20" i="13"/>
  <c r="J21" i="13"/>
  <c r="J22" i="13"/>
  <c r="J23" i="13"/>
  <c r="J24" i="13"/>
  <c r="J25" i="13"/>
  <c r="J26" i="13"/>
  <c r="J27" i="13"/>
  <c r="J28" i="13"/>
  <c r="J29" i="13"/>
  <c r="J30" i="13"/>
  <c r="J31" i="13"/>
  <c r="J32" i="13"/>
  <c r="J33" i="13"/>
  <c r="J34" i="13"/>
  <c r="J35" i="13"/>
  <c r="J36" i="13"/>
  <c r="J37" i="13"/>
  <c r="J38" i="13"/>
  <c r="J39" i="13"/>
  <c r="J40" i="13"/>
  <c r="J41" i="13"/>
  <c r="J42" i="13"/>
  <c r="J43" i="13"/>
  <c r="J44" i="13"/>
  <c r="J45" i="13"/>
  <c r="J46" i="13"/>
  <c r="J47" i="13"/>
  <c r="J48" i="13"/>
  <c r="J49" i="13"/>
  <c r="J50" i="13"/>
  <c r="J51" i="13"/>
  <c r="J52" i="13"/>
  <c r="J53" i="13"/>
  <c r="J54" i="13"/>
  <c r="J55" i="13"/>
  <c r="J56" i="13"/>
  <c r="J57" i="13"/>
  <c r="J58" i="13"/>
  <c r="J59" i="13"/>
  <c r="J60" i="13"/>
  <c r="J61" i="13"/>
  <c r="J62" i="13"/>
  <c r="J63" i="13"/>
  <c r="J64" i="13"/>
  <c r="J65" i="13"/>
  <c r="J66" i="13"/>
  <c r="J67" i="13"/>
  <c r="J68" i="13"/>
  <c r="J69" i="13"/>
  <c r="J70" i="13"/>
  <c r="J71" i="13"/>
  <c r="J72" i="13"/>
  <c r="J73" i="13"/>
  <c r="J74" i="13"/>
  <c r="J75" i="13"/>
  <c r="J76" i="13"/>
  <c r="J77" i="13"/>
  <c r="J78" i="13"/>
  <c r="J79" i="13"/>
  <c r="J80" i="13"/>
  <c r="J81" i="13"/>
  <c r="J82" i="13"/>
  <c r="J83" i="13"/>
  <c r="J84" i="13"/>
  <c r="J85" i="13"/>
  <c r="J86" i="13"/>
  <c r="J87" i="13"/>
  <c r="J88" i="13"/>
  <c r="J89" i="13"/>
  <c r="J90" i="13"/>
  <c r="J91" i="13"/>
  <c r="J92" i="13"/>
  <c r="J93" i="13"/>
  <c r="J94" i="13"/>
  <c r="J95" i="13"/>
  <c r="J96" i="13"/>
  <c r="J97" i="13"/>
  <c r="J98" i="13"/>
  <c r="J99" i="13"/>
  <c r="J100" i="13"/>
  <c r="J101" i="13"/>
  <c r="J102" i="13"/>
  <c r="J103" i="13"/>
  <c r="J104" i="13"/>
  <c r="J105" i="13"/>
  <c r="J106" i="13"/>
  <c r="J107" i="13"/>
  <c r="J108" i="13"/>
  <c r="J109" i="13"/>
  <c r="J110" i="13"/>
  <c r="J111" i="13"/>
  <c r="J112" i="13"/>
  <c r="J113" i="13"/>
  <c r="J114" i="13"/>
  <c r="J115" i="13"/>
  <c r="J116" i="13"/>
  <c r="J117" i="13"/>
  <c r="J118" i="13"/>
  <c r="J119" i="13"/>
  <c r="J120" i="13"/>
  <c r="J121" i="13"/>
  <c r="J122" i="13"/>
  <c r="J123" i="13"/>
  <c r="J124" i="13"/>
  <c r="J125" i="13"/>
  <c r="J126" i="13"/>
  <c r="J127" i="13"/>
  <c r="J128" i="13"/>
  <c r="J129" i="13"/>
  <c r="J130" i="13"/>
  <c r="J131" i="13"/>
  <c r="J132" i="13"/>
  <c r="J133" i="13"/>
  <c r="J134" i="13"/>
  <c r="J135" i="13"/>
  <c r="J136" i="13"/>
  <c r="J137" i="13"/>
  <c r="J138" i="13"/>
  <c r="J139" i="13"/>
  <c r="J140" i="13"/>
  <c r="J141" i="13"/>
  <c r="J142" i="13"/>
  <c r="J143" i="13"/>
  <c r="J144" i="13"/>
  <c r="J145" i="13"/>
  <c r="J146" i="13"/>
  <c r="J147" i="13"/>
  <c r="J148" i="13"/>
  <c r="J149" i="13"/>
  <c r="J150" i="13"/>
  <c r="J151" i="13"/>
  <c r="J152" i="13"/>
  <c r="J153" i="13"/>
  <c r="J154" i="13"/>
  <c r="J155" i="13"/>
  <c r="J156" i="13"/>
  <c r="J157" i="13"/>
  <c r="J158" i="13"/>
  <c r="J159" i="13"/>
  <c r="J160" i="13"/>
  <c r="J161" i="13"/>
  <c r="J162" i="13"/>
  <c r="J163" i="13"/>
  <c r="J164" i="13"/>
  <c r="J165" i="13"/>
  <c r="J166" i="13"/>
  <c r="J167" i="13"/>
  <c r="J168" i="13"/>
  <c r="J169" i="13"/>
  <c r="J170" i="13"/>
  <c r="J171" i="13"/>
  <c r="J172" i="13"/>
  <c r="J173" i="13"/>
  <c r="J174" i="13"/>
  <c r="J175" i="13"/>
  <c r="J176" i="13"/>
  <c r="J177" i="13"/>
  <c r="J178" i="13"/>
  <c r="J179" i="13"/>
  <c r="J180" i="13"/>
  <c r="J181" i="13"/>
  <c r="J182" i="13"/>
  <c r="J183" i="13"/>
  <c r="J184" i="13"/>
  <c r="J185" i="13"/>
  <c r="J186" i="13"/>
  <c r="J187" i="13"/>
  <c r="J188" i="13"/>
  <c r="J189" i="13"/>
  <c r="J190" i="13"/>
  <c r="J191" i="13"/>
  <c r="J192" i="13"/>
  <c r="J193" i="13"/>
  <c r="J194" i="13"/>
  <c r="J195" i="13"/>
  <c r="J196" i="13"/>
  <c r="J197" i="13"/>
  <c r="J198" i="13"/>
  <c r="J199" i="13"/>
  <c r="J200" i="13"/>
  <c r="J201" i="13"/>
  <c r="J202" i="13"/>
  <c r="J203" i="13"/>
  <c r="J204" i="13"/>
  <c r="J205" i="13"/>
  <c r="J206" i="13"/>
  <c r="J207" i="13"/>
  <c r="J208" i="13"/>
  <c r="J209" i="13"/>
  <c r="J210" i="13"/>
  <c r="J211" i="13"/>
  <c r="J212" i="13"/>
  <c r="J213" i="13"/>
  <c r="J214" i="13"/>
  <c r="J215" i="13"/>
  <c r="J216" i="13"/>
  <c r="J217" i="13"/>
  <c r="J218" i="13"/>
  <c r="J219" i="13"/>
  <c r="J220" i="13"/>
  <c r="J221" i="13"/>
  <c r="J222" i="13"/>
  <c r="J223" i="13"/>
  <c r="J224" i="13"/>
  <c r="J225" i="13"/>
  <c r="J226" i="13"/>
  <c r="J227" i="13"/>
  <c r="J228" i="13"/>
  <c r="J229" i="13"/>
  <c r="J230" i="13"/>
  <c r="J231" i="13"/>
  <c r="J232" i="13"/>
  <c r="J233" i="13"/>
  <c r="J234" i="13"/>
  <c r="J235" i="13"/>
  <c r="J236" i="13"/>
  <c r="J237" i="13"/>
  <c r="J238" i="13"/>
  <c r="J239" i="13"/>
  <c r="J240" i="13"/>
  <c r="J241" i="13"/>
  <c r="J242" i="13"/>
  <c r="J243" i="13"/>
  <c r="J244" i="13"/>
  <c r="J245" i="13"/>
  <c r="J246" i="13"/>
  <c r="J247" i="13"/>
  <c r="J248" i="13"/>
  <c r="J249" i="13"/>
  <c r="J250" i="13"/>
  <c r="J251" i="13"/>
  <c r="J252" i="13"/>
  <c r="J253" i="13"/>
  <c r="J254" i="13"/>
  <c r="J255" i="13"/>
  <c r="J256" i="13"/>
  <c r="J257" i="13"/>
  <c r="J258" i="13"/>
  <c r="J259" i="13"/>
  <c r="J260" i="13"/>
  <c r="J261" i="13"/>
  <c r="J262" i="13"/>
  <c r="J263" i="13"/>
  <c r="J264" i="13"/>
  <c r="J265" i="13"/>
  <c r="J266" i="13"/>
  <c r="J267" i="13"/>
  <c r="J268" i="13"/>
  <c r="J269" i="13"/>
  <c r="J270" i="13"/>
  <c r="J271" i="13"/>
  <c r="J272" i="13"/>
  <c r="J273" i="13"/>
  <c r="J274" i="13"/>
  <c r="J275" i="13"/>
  <c r="J276" i="13"/>
  <c r="J277" i="13"/>
  <c r="J278" i="13"/>
  <c r="J279" i="13"/>
  <c r="J280" i="13"/>
  <c r="J281" i="13"/>
  <c r="J282" i="13"/>
  <c r="J283" i="13"/>
  <c r="J284" i="13"/>
  <c r="J285" i="13"/>
  <c r="J286" i="13"/>
  <c r="J287" i="13"/>
  <c r="J288" i="13"/>
  <c r="J289" i="13"/>
  <c r="J290" i="13"/>
  <c r="J291" i="13"/>
  <c r="J292" i="13"/>
  <c r="J293" i="13"/>
  <c r="J294" i="13"/>
  <c r="J295" i="13"/>
  <c r="J296" i="13"/>
  <c r="J297" i="13"/>
  <c r="J298" i="13"/>
  <c r="J299" i="13"/>
  <c r="J300" i="13"/>
  <c r="J301" i="13"/>
  <c r="J302" i="13"/>
  <c r="J303" i="13"/>
  <c r="J304" i="13"/>
  <c r="J305" i="13"/>
  <c r="J306" i="13"/>
  <c r="J307" i="13"/>
  <c r="J308" i="13"/>
  <c r="J309" i="13"/>
  <c r="J310" i="13"/>
  <c r="J311" i="13"/>
  <c r="J312" i="13"/>
  <c r="J313" i="13"/>
  <c r="J314" i="13"/>
  <c r="J315" i="13"/>
  <c r="J316" i="13"/>
  <c r="J317" i="13"/>
  <c r="J318" i="13"/>
  <c r="J319" i="13"/>
  <c r="J320" i="13"/>
  <c r="J321" i="13"/>
  <c r="J322" i="13"/>
  <c r="J323" i="13"/>
  <c r="J324" i="13"/>
  <c r="J325" i="13"/>
  <c r="J326" i="13"/>
  <c r="J327" i="13"/>
  <c r="J328" i="13"/>
  <c r="J329" i="13"/>
  <c r="J330" i="13"/>
  <c r="J331" i="13"/>
  <c r="J332" i="13"/>
  <c r="J333" i="13"/>
  <c r="J334" i="13"/>
  <c r="J335" i="13"/>
  <c r="J336" i="13"/>
  <c r="J337" i="13"/>
  <c r="J338" i="13"/>
  <c r="J339" i="13"/>
  <c r="J340" i="13"/>
  <c r="J341" i="13"/>
  <c r="J342" i="13"/>
  <c r="J343" i="13"/>
  <c r="J344" i="13"/>
  <c r="J345" i="13"/>
  <c r="J346" i="13"/>
  <c r="J347" i="13"/>
  <c r="J348" i="13"/>
  <c r="J349" i="13"/>
  <c r="J350" i="13"/>
  <c r="J351" i="13"/>
  <c r="J352" i="13"/>
  <c r="J353" i="13"/>
  <c r="J354" i="13"/>
  <c r="J355" i="13"/>
  <c r="J356" i="13"/>
  <c r="J357" i="13"/>
  <c r="J358" i="13"/>
  <c r="J359" i="13"/>
  <c r="J360" i="13"/>
  <c r="J361" i="13"/>
  <c r="J362" i="13"/>
  <c r="J363" i="13"/>
  <c r="J364" i="13"/>
  <c r="J365" i="13"/>
  <c r="J366" i="13"/>
  <c r="J367" i="13"/>
  <c r="J368" i="13"/>
  <c r="J369" i="13"/>
  <c r="J370" i="13"/>
  <c r="J371" i="13"/>
  <c r="J372" i="13"/>
  <c r="J373" i="13"/>
  <c r="J374" i="13"/>
  <c r="J375" i="13"/>
  <c r="J376" i="13"/>
  <c r="J377" i="13"/>
  <c r="J378" i="13"/>
  <c r="J379" i="13"/>
  <c r="J380" i="13"/>
  <c r="J381" i="13"/>
  <c r="J382" i="13"/>
  <c r="J383" i="13"/>
  <c r="J384" i="13"/>
  <c r="J385" i="13"/>
  <c r="J386" i="13"/>
  <c r="J387" i="13"/>
  <c r="J388" i="13"/>
  <c r="J389" i="13"/>
  <c r="J390" i="13"/>
  <c r="J391" i="13"/>
  <c r="J392" i="13"/>
  <c r="J393" i="13"/>
  <c r="J394" i="13"/>
  <c r="J395" i="13"/>
  <c r="J396" i="13"/>
  <c r="J397" i="13"/>
  <c r="J398" i="13"/>
  <c r="J399" i="13"/>
  <c r="J400" i="13"/>
  <c r="J401" i="13"/>
  <c r="J402" i="13"/>
  <c r="J403" i="13"/>
  <c r="J404" i="13"/>
  <c r="J405" i="13"/>
  <c r="J406" i="13"/>
  <c r="J407" i="13"/>
  <c r="J408" i="13"/>
  <c r="J409" i="13"/>
  <c r="J410" i="13"/>
  <c r="J411" i="13"/>
  <c r="J412" i="13"/>
  <c r="J413" i="13"/>
  <c r="J414" i="13"/>
  <c r="J415" i="13"/>
  <c r="J416" i="13"/>
  <c r="J417" i="13"/>
  <c r="J418" i="13"/>
  <c r="J419" i="13"/>
  <c r="J420" i="13"/>
  <c r="J421" i="13"/>
  <c r="J422" i="13"/>
  <c r="J423" i="13"/>
  <c r="J424" i="13"/>
  <c r="J425" i="13"/>
  <c r="J426" i="13"/>
  <c r="J427" i="13"/>
  <c r="J428" i="13"/>
  <c r="J429" i="13"/>
  <c r="J430" i="13"/>
  <c r="J431" i="13"/>
  <c r="J432" i="13"/>
  <c r="J433" i="13"/>
  <c r="J434" i="13"/>
  <c r="J435" i="13"/>
  <c r="J436" i="13"/>
  <c r="J437" i="13"/>
  <c r="J438" i="13"/>
  <c r="J439" i="13"/>
  <c r="J440" i="13"/>
  <c r="J441" i="13"/>
  <c r="J442" i="13"/>
  <c r="J443" i="13"/>
  <c r="J444" i="13"/>
  <c r="J445" i="13"/>
  <c r="J446" i="13"/>
  <c r="J447" i="13"/>
  <c r="J448" i="13"/>
  <c r="J449" i="13"/>
  <c r="J450" i="13"/>
  <c r="J451" i="13"/>
  <c r="J452" i="13"/>
  <c r="J453" i="13"/>
  <c r="J454" i="13"/>
  <c r="J455" i="13"/>
  <c r="J456" i="13"/>
  <c r="J457" i="13"/>
  <c r="J458" i="13"/>
  <c r="J459" i="13"/>
  <c r="J460" i="13"/>
  <c r="J461" i="13"/>
  <c r="J462" i="13"/>
  <c r="J463" i="13"/>
  <c r="J464" i="13"/>
  <c r="J465" i="13"/>
  <c r="J466" i="13"/>
  <c r="J467" i="13"/>
  <c r="J468" i="13"/>
  <c r="J469" i="13"/>
  <c r="J470" i="13"/>
  <c r="J471" i="13"/>
  <c r="J472" i="13"/>
  <c r="J473" i="13"/>
  <c r="J474" i="13"/>
  <c r="J475" i="13"/>
  <c r="J476" i="13"/>
  <c r="J477" i="13"/>
  <c r="J478" i="13"/>
  <c r="J479" i="13"/>
  <c r="J480" i="13"/>
  <c r="J481" i="13"/>
  <c r="J482" i="13"/>
  <c r="J483" i="13"/>
  <c r="J484" i="13"/>
  <c r="J485" i="13"/>
  <c r="J486" i="13"/>
  <c r="J487" i="13"/>
  <c r="J488" i="13"/>
  <c r="J489" i="13"/>
  <c r="J490" i="13"/>
  <c r="J491" i="13"/>
  <c r="J492" i="13"/>
  <c r="J493" i="13"/>
  <c r="J494" i="13"/>
  <c r="J495" i="13"/>
  <c r="J496" i="13"/>
  <c r="J497" i="13"/>
  <c r="J498" i="13"/>
  <c r="J499" i="13"/>
  <c r="J500" i="13"/>
  <c r="J501" i="13"/>
  <c r="J502" i="13"/>
  <c r="J503" i="13"/>
  <c r="J504" i="13"/>
  <c r="J505" i="13"/>
  <c r="J506" i="13"/>
  <c r="J507" i="13"/>
  <c r="J508" i="13"/>
  <c r="J509" i="13"/>
  <c r="J510" i="13"/>
  <c r="J511" i="13"/>
  <c r="J512" i="13"/>
  <c r="J513" i="13"/>
  <c r="J514" i="13"/>
  <c r="J515" i="13"/>
  <c r="J516" i="13"/>
  <c r="J517" i="13"/>
  <c r="J518" i="13"/>
  <c r="J519" i="13"/>
  <c r="J520" i="13"/>
  <c r="J521" i="13"/>
  <c r="J522" i="13"/>
  <c r="J523" i="13"/>
  <c r="J524" i="13"/>
  <c r="J525" i="13"/>
  <c r="J526" i="13"/>
  <c r="J527" i="13"/>
  <c r="J528" i="13"/>
  <c r="J529" i="13"/>
  <c r="J530" i="13"/>
  <c r="J531" i="13"/>
  <c r="J532" i="13"/>
  <c r="J533" i="13"/>
  <c r="J534" i="13"/>
  <c r="J535" i="13"/>
  <c r="J536" i="13"/>
  <c r="J537" i="13"/>
  <c r="J538" i="13"/>
  <c r="J539" i="13"/>
  <c r="J540" i="13"/>
  <c r="J541" i="13"/>
  <c r="J542" i="13"/>
  <c r="J543" i="13"/>
  <c r="J544" i="13"/>
  <c r="J545" i="13"/>
  <c r="J546" i="13"/>
  <c r="J547" i="13"/>
  <c r="J548" i="13"/>
  <c r="J549" i="13"/>
  <c r="J550" i="13"/>
  <c r="J551" i="13"/>
  <c r="J552" i="13"/>
  <c r="J553" i="13"/>
  <c r="J554" i="13"/>
  <c r="J555" i="13"/>
  <c r="J556" i="13"/>
  <c r="J557" i="13"/>
  <c r="J558" i="13"/>
  <c r="J559" i="13"/>
  <c r="J560" i="13"/>
  <c r="J561" i="13"/>
  <c r="J562" i="13"/>
  <c r="J563" i="13"/>
  <c r="J564" i="13"/>
  <c r="J565" i="13"/>
  <c r="J566" i="13"/>
  <c r="J567" i="13"/>
  <c r="J568" i="13"/>
  <c r="J569" i="13"/>
  <c r="J570" i="13"/>
  <c r="J571" i="13"/>
  <c r="J572" i="13"/>
  <c r="J573" i="13"/>
  <c r="J574" i="13"/>
  <c r="J575" i="13"/>
  <c r="J576" i="13"/>
  <c r="J577" i="13"/>
  <c r="J578" i="13"/>
  <c r="J579" i="13"/>
  <c r="J580" i="13"/>
  <c r="J581" i="13"/>
  <c r="J582" i="13"/>
  <c r="J583" i="13"/>
  <c r="J584" i="13"/>
  <c r="J585" i="13"/>
  <c r="J586" i="13"/>
  <c r="J587" i="13"/>
  <c r="J588" i="13"/>
  <c r="J589" i="13"/>
  <c r="J590" i="13"/>
  <c r="J591" i="13"/>
  <c r="J592" i="13"/>
  <c r="J593" i="13"/>
  <c r="J594" i="13"/>
  <c r="J595" i="13"/>
  <c r="J596" i="13"/>
  <c r="J597" i="13"/>
  <c r="J598" i="13"/>
  <c r="J599" i="13"/>
  <c r="J600" i="13"/>
  <c r="J601" i="13"/>
  <c r="J602" i="13"/>
  <c r="J603" i="13"/>
  <c r="J604" i="13"/>
  <c r="J605" i="13"/>
  <c r="J606" i="13"/>
  <c r="J607" i="13"/>
  <c r="J608" i="13"/>
  <c r="J609" i="13"/>
  <c r="J610" i="13"/>
  <c r="J611" i="13"/>
  <c r="J612" i="13"/>
  <c r="J613" i="13"/>
  <c r="J614" i="13"/>
  <c r="J615" i="13"/>
  <c r="J616" i="13"/>
  <c r="J617" i="13"/>
  <c r="J618" i="13"/>
  <c r="J619" i="13"/>
  <c r="J620" i="13"/>
  <c r="J621" i="13"/>
  <c r="J622" i="13"/>
  <c r="J623" i="13"/>
  <c r="J624" i="13"/>
  <c r="J625" i="13"/>
  <c r="J626" i="13"/>
  <c r="J627" i="13"/>
  <c r="J628" i="13"/>
  <c r="J629" i="13"/>
  <c r="J630" i="13"/>
  <c r="J631" i="13"/>
  <c r="J632" i="13"/>
  <c r="J633" i="13"/>
  <c r="J634" i="13"/>
  <c r="J635" i="13"/>
  <c r="J636" i="13"/>
  <c r="J637" i="13"/>
  <c r="J638" i="13"/>
  <c r="J639" i="13"/>
  <c r="J640" i="13"/>
  <c r="J641" i="13"/>
  <c r="J642" i="13"/>
  <c r="J643" i="13"/>
  <c r="J644" i="13"/>
  <c r="J645" i="13"/>
  <c r="J646" i="13"/>
  <c r="J647" i="13"/>
  <c r="J648" i="13"/>
  <c r="J649" i="13"/>
  <c r="J650" i="13"/>
  <c r="J651" i="13"/>
  <c r="J652" i="13"/>
  <c r="J653" i="13"/>
  <c r="J654" i="13"/>
  <c r="J655" i="13"/>
  <c r="J656" i="13"/>
  <c r="J657" i="13"/>
  <c r="J658" i="13"/>
  <c r="J659" i="13"/>
  <c r="J660" i="13"/>
  <c r="J661" i="13"/>
  <c r="J662" i="13"/>
  <c r="J663" i="13"/>
  <c r="J664" i="13"/>
  <c r="J665" i="13"/>
  <c r="J666" i="13"/>
  <c r="J667" i="13"/>
  <c r="J668" i="13"/>
  <c r="J669" i="13"/>
  <c r="J670" i="13"/>
  <c r="J671" i="13"/>
  <c r="J672" i="13"/>
  <c r="J673" i="13"/>
  <c r="J674" i="13"/>
  <c r="J675" i="13"/>
  <c r="J676" i="13"/>
  <c r="J677" i="13"/>
  <c r="J678" i="13"/>
  <c r="J679" i="13"/>
  <c r="J680" i="13"/>
  <c r="J681" i="13"/>
  <c r="J682" i="13"/>
  <c r="J683" i="13"/>
  <c r="J684" i="13"/>
  <c r="J685" i="13"/>
  <c r="J686" i="13"/>
  <c r="J687" i="13"/>
  <c r="J688" i="13"/>
  <c r="J689" i="13"/>
  <c r="J690" i="13"/>
  <c r="J691" i="13"/>
  <c r="J692" i="13"/>
  <c r="J693" i="13"/>
  <c r="J694" i="13"/>
  <c r="J695" i="13"/>
  <c r="J696" i="13"/>
  <c r="J697" i="13"/>
  <c r="J698" i="13"/>
  <c r="J699" i="13"/>
  <c r="J700" i="13"/>
  <c r="J701" i="13"/>
  <c r="J702" i="13"/>
  <c r="J703" i="13"/>
  <c r="J704" i="13"/>
  <c r="J705" i="13"/>
  <c r="J706" i="13"/>
  <c r="J707" i="13"/>
  <c r="J708" i="13"/>
  <c r="J709" i="13"/>
  <c r="J710" i="13"/>
  <c r="J711" i="13"/>
  <c r="J712" i="13"/>
  <c r="J713" i="13"/>
  <c r="J714" i="13"/>
  <c r="J715" i="13"/>
  <c r="J716" i="13"/>
  <c r="J717" i="13"/>
  <c r="J718" i="13"/>
  <c r="J719" i="13"/>
  <c r="J720" i="13"/>
  <c r="J721" i="13"/>
  <c r="J722" i="13"/>
  <c r="J723" i="13"/>
  <c r="J724" i="13"/>
  <c r="J725" i="13"/>
  <c r="J726" i="13"/>
  <c r="J727" i="13"/>
  <c r="J728" i="13"/>
  <c r="J729" i="13"/>
  <c r="J730" i="13"/>
  <c r="J731" i="13"/>
  <c r="J732" i="13"/>
  <c r="J733" i="13"/>
  <c r="J734" i="13"/>
  <c r="J735" i="13"/>
  <c r="J736" i="13"/>
  <c r="J737" i="13"/>
  <c r="J738" i="13"/>
  <c r="J739" i="13"/>
  <c r="J740" i="13"/>
  <c r="J741" i="13"/>
  <c r="J742" i="13"/>
  <c r="J743" i="13"/>
  <c r="J744" i="13"/>
  <c r="J745" i="13"/>
  <c r="J746" i="13"/>
  <c r="J747" i="13"/>
  <c r="J748" i="13"/>
  <c r="J749" i="13"/>
  <c r="J750" i="13"/>
  <c r="J751" i="13"/>
  <c r="J752" i="13"/>
  <c r="J753" i="13"/>
  <c r="J754" i="13"/>
  <c r="J755" i="13"/>
  <c r="J756" i="13"/>
  <c r="J757" i="13"/>
  <c r="J758" i="13"/>
  <c r="J759" i="13"/>
  <c r="J760" i="13"/>
  <c r="J761" i="13"/>
  <c r="J762" i="13"/>
  <c r="J763" i="13"/>
  <c r="J764" i="13"/>
  <c r="J765" i="13"/>
  <c r="J766" i="13"/>
  <c r="J767" i="13"/>
  <c r="J768" i="13"/>
  <c r="J769" i="13"/>
  <c r="J770" i="13"/>
  <c r="J771" i="13"/>
  <c r="J772" i="13"/>
  <c r="J773" i="13"/>
  <c r="J774" i="13"/>
  <c r="J775" i="13"/>
  <c r="J776" i="13"/>
  <c r="J777" i="13"/>
  <c r="J778" i="13"/>
  <c r="J779" i="13"/>
  <c r="J780" i="13"/>
  <c r="J781" i="13"/>
  <c r="J782" i="13"/>
  <c r="J783" i="13"/>
  <c r="J784" i="13"/>
  <c r="J785" i="13"/>
  <c r="J786" i="13"/>
  <c r="J787" i="13"/>
  <c r="J788" i="13"/>
  <c r="J789" i="13"/>
  <c r="J790" i="13"/>
  <c r="J791" i="13"/>
  <c r="J792" i="13"/>
  <c r="J793" i="13"/>
  <c r="J794" i="13"/>
  <c r="J795" i="13"/>
  <c r="J796" i="13"/>
  <c r="J797" i="13"/>
  <c r="J798" i="13"/>
  <c r="J799" i="13"/>
  <c r="J800" i="13"/>
  <c r="J801" i="13"/>
  <c r="J802" i="13"/>
  <c r="J803" i="13"/>
  <c r="J804" i="13"/>
  <c r="J805" i="13"/>
  <c r="J806" i="13"/>
  <c r="J807" i="13"/>
  <c r="J808" i="13"/>
  <c r="J809" i="13"/>
  <c r="J810" i="13"/>
  <c r="J811" i="13"/>
  <c r="J812" i="13"/>
  <c r="J813" i="13"/>
  <c r="J814" i="13"/>
  <c r="J815" i="13"/>
  <c r="J816" i="13"/>
  <c r="J817" i="13"/>
  <c r="J818" i="13"/>
  <c r="J819" i="13"/>
  <c r="J820" i="13"/>
  <c r="J821" i="13"/>
  <c r="J822" i="13"/>
  <c r="J823" i="13"/>
  <c r="J824" i="13"/>
  <c r="J825" i="13"/>
  <c r="J826" i="13"/>
  <c r="J827" i="13"/>
  <c r="J828" i="13"/>
  <c r="J829" i="13"/>
  <c r="J830" i="13"/>
  <c r="J831" i="13"/>
  <c r="J832" i="13"/>
  <c r="J833" i="13"/>
  <c r="J834" i="13"/>
  <c r="J835" i="13"/>
  <c r="J836" i="13"/>
  <c r="J837" i="13"/>
  <c r="J838" i="13"/>
  <c r="J839" i="13"/>
  <c r="J840" i="13"/>
  <c r="J841" i="13"/>
  <c r="J842" i="13"/>
  <c r="J843" i="13"/>
  <c r="J844" i="13"/>
  <c r="J845" i="13"/>
  <c r="J846" i="13"/>
  <c r="J847" i="13"/>
  <c r="J848" i="13"/>
  <c r="J849" i="13"/>
  <c r="J850" i="13"/>
  <c r="J851" i="13"/>
  <c r="J852" i="13"/>
  <c r="J853" i="13"/>
  <c r="J854" i="13"/>
  <c r="J855" i="13"/>
  <c r="J856" i="13"/>
  <c r="J857" i="13"/>
  <c r="J858" i="13"/>
  <c r="J859" i="13"/>
  <c r="J860" i="13"/>
  <c r="J861" i="13"/>
  <c r="J862" i="13"/>
  <c r="J863" i="13"/>
  <c r="J864" i="13"/>
  <c r="J865" i="13"/>
  <c r="J866" i="13"/>
  <c r="J867" i="13"/>
  <c r="J868" i="13"/>
  <c r="J869" i="13"/>
  <c r="J870" i="13"/>
  <c r="J871" i="13"/>
  <c r="J872" i="13"/>
  <c r="J873" i="13"/>
  <c r="J874" i="13"/>
  <c r="J875" i="13"/>
  <c r="J876" i="13"/>
  <c r="J877" i="13"/>
  <c r="J878" i="13"/>
  <c r="J879" i="13"/>
  <c r="J880" i="13"/>
  <c r="J881" i="13"/>
  <c r="J882" i="13"/>
  <c r="J883" i="13"/>
  <c r="J884" i="13"/>
  <c r="J885" i="13"/>
  <c r="J886" i="13"/>
  <c r="J887" i="13"/>
  <c r="J888" i="13"/>
  <c r="J889" i="13"/>
  <c r="J890" i="13"/>
  <c r="J891" i="13"/>
  <c r="J892" i="13"/>
  <c r="J893" i="13"/>
  <c r="J894" i="13"/>
  <c r="J895" i="13"/>
  <c r="J896" i="13"/>
  <c r="J897" i="13"/>
  <c r="J898" i="13"/>
  <c r="J899" i="13"/>
  <c r="J900" i="13"/>
  <c r="J901" i="13"/>
  <c r="J902" i="13"/>
  <c r="J903" i="13"/>
  <c r="J904" i="13"/>
  <c r="J905" i="13"/>
  <c r="J906" i="13"/>
  <c r="J907" i="13"/>
  <c r="J908" i="13"/>
  <c r="J909" i="13"/>
  <c r="J910" i="13"/>
  <c r="J911" i="13"/>
  <c r="J912" i="13"/>
  <c r="J913" i="13"/>
  <c r="J914" i="13"/>
  <c r="J915" i="13"/>
  <c r="J916" i="13"/>
  <c r="J917" i="13"/>
  <c r="J918" i="13"/>
  <c r="J919" i="13"/>
  <c r="J920" i="13"/>
  <c r="J921" i="13"/>
  <c r="J922" i="13"/>
  <c r="J923" i="13"/>
  <c r="J924" i="13"/>
  <c r="J925" i="13"/>
  <c r="J926" i="13"/>
  <c r="J927" i="13"/>
  <c r="J928" i="13"/>
  <c r="J929" i="13"/>
  <c r="J930" i="13"/>
  <c r="J931" i="13"/>
  <c r="J932" i="13"/>
  <c r="J933" i="13"/>
  <c r="J934" i="13"/>
  <c r="J935" i="13"/>
  <c r="J936" i="13"/>
  <c r="J937" i="13"/>
  <c r="J938" i="13"/>
  <c r="J939" i="13"/>
  <c r="J940" i="13"/>
  <c r="J941" i="13"/>
  <c r="J942" i="13"/>
  <c r="J943" i="13"/>
  <c r="J944" i="13"/>
  <c r="J945" i="13"/>
  <c r="J946" i="13"/>
  <c r="J947" i="13"/>
  <c r="J948" i="13"/>
  <c r="J949" i="13"/>
  <c r="J950" i="13"/>
  <c r="J951" i="13"/>
  <c r="J952" i="13"/>
  <c r="J953" i="13"/>
  <c r="J954" i="13"/>
  <c r="J955" i="13"/>
  <c r="J956" i="13"/>
  <c r="J957" i="13"/>
  <c r="J958" i="13"/>
  <c r="J959" i="13"/>
  <c r="J960" i="13"/>
  <c r="J961" i="13"/>
  <c r="J962" i="13"/>
  <c r="J963" i="13"/>
  <c r="J964" i="13"/>
  <c r="J965" i="13"/>
  <c r="J966" i="13"/>
  <c r="J967" i="13"/>
  <c r="J968" i="13"/>
  <c r="J969" i="13"/>
  <c r="J970" i="13"/>
  <c r="J971" i="13"/>
  <c r="J972" i="13"/>
  <c r="J973" i="13"/>
  <c r="J974" i="13"/>
  <c r="J975" i="13"/>
  <c r="J976" i="13"/>
  <c r="J977" i="13"/>
  <c r="J978" i="13"/>
  <c r="J979" i="13"/>
  <c r="J980" i="13"/>
  <c r="J981" i="13"/>
  <c r="J982" i="13"/>
  <c r="J983" i="13"/>
  <c r="J984" i="13"/>
  <c r="J985" i="13"/>
  <c r="J986" i="13"/>
  <c r="J987" i="13"/>
  <c r="J988" i="13"/>
  <c r="J989" i="13"/>
  <c r="J990" i="13"/>
  <c r="J991" i="13"/>
  <c r="J992" i="13"/>
  <c r="J993" i="13"/>
  <c r="J994" i="13"/>
  <c r="J995" i="13"/>
  <c r="J996" i="13"/>
  <c r="J997" i="13"/>
  <c r="J998" i="13"/>
  <c r="J999" i="13"/>
  <c r="J1000" i="13"/>
  <c r="J1001" i="13"/>
  <c r="J1002" i="13"/>
  <c r="J1003" i="13"/>
  <c r="J1004" i="13"/>
  <c r="J1005" i="13"/>
  <c r="J1006" i="13"/>
  <c r="J1007" i="13"/>
  <c r="J1008" i="13"/>
  <c r="J1009" i="13"/>
  <c r="F13" i="22" a="1"/>
  <c r="F13" i="22"/>
  <c r="C52" i="12"/>
  <c r="F56" i="12"/>
  <c r="H57" i="12"/>
  <c r="F57" i="12" a="1"/>
  <c r="F57" i="12"/>
  <c r="B6" i="12"/>
  <c r="B18" i="12"/>
  <c r="B31" i="12"/>
  <c r="B50" i="12"/>
  <c r="J13" i="23"/>
  <c r="F13" i="23" a="1"/>
  <c r="F13" i="23"/>
  <c r="A1" i="23"/>
  <c r="C6" i="23"/>
  <c r="B6" i="23"/>
  <c r="I4" i="23"/>
  <c r="A2" i="23"/>
  <c r="J13" i="22"/>
  <c r="A1" i="22"/>
  <c r="C6" i="22"/>
  <c r="B6" i="22"/>
  <c r="I4" i="22"/>
  <c r="A2" i="22"/>
  <c r="J13" i="21"/>
  <c r="A1" i="21"/>
  <c r="C6" i="21"/>
  <c r="B6" i="21"/>
  <c r="I4" i="21"/>
  <c r="A2" i="21"/>
  <c r="J13" i="20"/>
  <c r="A1" i="20"/>
  <c r="C6" i="20"/>
  <c r="B6" i="20"/>
  <c r="I4" i="20"/>
  <c r="A2" i="20"/>
  <c r="G17" i="11" a="1"/>
  <c r="G17" i="11"/>
  <c r="I13" i="19"/>
  <c r="A1" i="19"/>
  <c r="C6" i="19"/>
  <c r="B6" i="19"/>
  <c r="I4" i="19"/>
  <c r="A2" i="19"/>
  <c r="L12" i="18"/>
  <c r="A1" i="18"/>
  <c r="C6" i="18"/>
  <c r="B6" i="18"/>
  <c r="I4" i="18"/>
  <c r="A2" i="18"/>
  <c r="E18" i="17"/>
  <c r="A1" i="17"/>
  <c r="C6" i="17"/>
  <c r="B6" i="17"/>
  <c r="I4" i="17"/>
  <c r="A2" i="17"/>
  <c r="I13" i="16"/>
  <c r="F13" i="16" a="1"/>
  <c r="F13" i="16"/>
  <c r="A1" i="16"/>
  <c r="C6" i="16"/>
  <c r="B6" i="16"/>
  <c r="I4" i="16"/>
  <c r="A2" i="16"/>
  <c r="L25" i="11"/>
  <c r="G22" i="11"/>
  <c r="H22" i="11"/>
  <c r="I22" i="11"/>
  <c r="J22" i="11"/>
  <c r="G23" i="11"/>
  <c r="H23" i="11"/>
  <c r="I23" i="11"/>
  <c r="J23" i="11"/>
  <c r="G24" i="11"/>
  <c r="H24" i="11"/>
  <c r="I24" i="11"/>
  <c r="J24" i="11"/>
  <c r="H21" i="11"/>
  <c r="I21" i="11"/>
  <c r="J21" i="11"/>
  <c r="G21" i="11"/>
  <c r="L17" i="11"/>
  <c r="G25" i="11" a="1"/>
  <c r="G25" i="11"/>
  <c r="F15" i="12"/>
  <c r="F14" i="12"/>
  <c r="F13" i="12"/>
  <c r="A1" i="14"/>
  <c r="C6" i="14"/>
  <c r="B6" i="14"/>
  <c r="I4" i="14"/>
  <c r="A2" i="14"/>
  <c r="G13" i="13" a="1"/>
  <c r="G13" i="13"/>
  <c r="F37" i="12"/>
  <c r="G37" i="12"/>
  <c r="H37" i="12"/>
  <c r="H13" i="13" a="1"/>
  <c r="H13" i="13"/>
  <c r="G14" i="13" a="1"/>
  <c r="G14" i="13"/>
  <c r="I37" i="12"/>
  <c r="H14" i="13" a="1"/>
  <c r="H14" i="13"/>
  <c r="G15" i="13" a="1"/>
  <c r="G15" i="13"/>
  <c r="H15" i="13" a="1"/>
  <c r="H15" i="13"/>
  <c r="G16" i="13" a="1"/>
  <c r="G16" i="13"/>
  <c r="H16" i="13" a="1"/>
  <c r="H16" i="13"/>
  <c r="G17" i="13" a="1"/>
  <c r="G17" i="13"/>
  <c r="H17" i="13" a="1"/>
  <c r="H17" i="13"/>
  <c r="G18" i="13" a="1"/>
  <c r="G18" i="13"/>
  <c r="H18" i="13" a="1"/>
  <c r="H18" i="13"/>
  <c r="G19" i="13" a="1"/>
  <c r="G19" i="13"/>
  <c r="H19" i="13" a="1"/>
  <c r="H19" i="13"/>
  <c r="G20" i="13" a="1"/>
  <c r="G20" i="13"/>
  <c r="H20" i="13" a="1"/>
  <c r="H20" i="13"/>
  <c r="G21" i="13" a="1"/>
  <c r="G21" i="13"/>
  <c r="H21" i="13" a="1"/>
  <c r="H21" i="13"/>
  <c r="G22" i="13" a="1"/>
  <c r="G22" i="13"/>
  <c r="H22" i="13" a="1"/>
  <c r="H22" i="13"/>
  <c r="G23" i="13" a="1"/>
  <c r="G23" i="13"/>
  <c r="H23" i="13" a="1"/>
  <c r="H23" i="13"/>
  <c r="G24" i="13" a="1"/>
  <c r="G24" i="13"/>
  <c r="H24" i="13" a="1"/>
  <c r="H24" i="13"/>
  <c r="G25" i="13" a="1"/>
  <c r="G25" i="13"/>
  <c r="H25" i="13" a="1"/>
  <c r="H25" i="13"/>
  <c r="G26" i="13" a="1"/>
  <c r="G26" i="13"/>
  <c r="H26" i="13" a="1"/>
  <c r="H26" i="13"/>
  <c r="G27" i="13" a="1"/>
  <c r="G27" i="13"/>
  <c r="H27" i="13" a="1"/>
  <c r="H27" i="13"/>
  <c r="G28" i="13" a="1"/>
  <c r="G28" i="13"/>
  <c r="H28" i="13" a="1"/>
  <c r="H28" i="13"/>
  <c r="G29" i="13" a="1"/>
  <c r="G29" i="13"/>
  <c r="H29" i="13" a="1"/>
  <c r="H29" i="13"/>
  <c r="G30" i="13" a="1"/>
  <c r="G30" i="13"/>
  <c r="H30" i="13" a="1"/>
  <c r="H30" i="13"/>
  <c r="G31" i="13" a="1"/>
  <c r="G31" i="13"/>
  <c r="H31" i="13" a="1"/>
  <c r="H31" i="13"/>
  <c r="G32" i="13" a="1"/>
  <c r="G32" i="13"/>
  <c r="H32" i="13" a="1"/>
  <c r="H32" i="13"/>
  <c r="G33" i="13" a="1"/>
  <c r="G33" i="13"/>
  <c r="H33" i="13" a="1"/>
  <c r="H33" i="13"/>
  <c r="G34" i="13" a="1"/>
  <c r="G34" i="13"/>
  <c r="H34" i="13" a="1"/>
  <c r="H34" i="13"/>
  <c r="G35" i="13" a="1"/>
  <c r="G35" i="13"/>
  <c r="H35" i="13" a="1"/>
  <c r="H35" i="13"/>
  <c r="G36" i="13" a="1"/>
  <c r="G36" i="13"/>
  <c r="H36" i="13" a="1"/>
  <c r="H36" i="13"/>
  <c r="G37" i="13" a="1"/>
  <c r="G37" i="13"/>
  <c r="H37" i="13" a="1"/>
  <c r="H37" i="13"/>
  <c r="G38" i="13" a="1"/>
  <c r="G38" i="13"/>
  <c r="H38" i="13" a="1"/>
  <c r="H38" i="13"/>
  <c r="G39" i="13" a="1"/>
  <c r="G39" i="13"/>
  <c r="H39" i="13" a="1"/>
  <c r="H39" i="13"/>
  <c r="G40" i="13" a="1"/>
  <c r="G40" i="13"/>
  <c r="H40" i="13" a="1"/>
  <c r="H40" i="13"/>
  <c r="G41" i="13" a="1"/>
  <c r="G41" i="13"/>
  <c r="H41" i="13" a="1"/>
  <c r="H41" i="13"/>
  <c r="G42" i="13" a="1"/>
  <c r="G42" i="13"/>
  <c r="H42" i="13" a="1"/>
  <c r="H42" i="13"/>
  <c r="G43" i="13" a="1"/>
  <c r="G43" i="13"/>
  <c r="H43" i="13" a="1"/>
  <c r="H43" i="13"/>
  <c r="G44" i="13" a="1"/>
  <c r="G44" i="13"/>
  <c r="H44" i="13" a="1"/>
  <c r="H44" i="13"/>
  <c r="G45" i="13" a="1"/>
  <c r="G45" i="13"/>
  <c r="H45" i="13" a="1"/>
  <c r="H45" i="13"/>
  <c r="G46" i="13" a="1"/>
  <c r="G46" i="13"/>
  <c r="H46" i="13" a="1"/>
  <c r="H46" i="13"/>
  <c r="G47" i="13" a="1"/>
  <c r="G47" i="13"/>
  <c r="H47" i="13" a="1"/>
  <c r="H47" i="13"/>
  <c r="G48" i="13" a="1"/>
  <c r="G48" i="13"/>
  <c r="H48" i="13" a="1"/>
  <c r="H48" i="13"/>
  <c r="G49" i="13" a="1"/>
  <c r="G49" i="13"/>
  <c r="H49" i="13" a="1"/>
  <c r="H49" i="13"/>
  <c r="G50" i="13" a="1"/>
  <c r="G50" i="13"/>
  <c r="H50" i="13" a="1"/>
  <c r="H50" i="13"/>
  <c r="G51" i="13" a="1"/>
  <c r="G51" i="13"/>
  <c r="H51" i="13" a="1"/>
  <c r="H51" i="13"/>
  <c r="G52" i="13" a="1"/>
  <c r="G52" i="13"/>
  <c r="H52" i="13" a="1"/>
  <c r="H52" i="13"/>
  <c r="G53" i="13" a="1"/>
  <c r="G53" i="13"/>
  <c r="H53" i="13" a="1"/>
  <c r="H53" i="13"/>
  <c r="G54" i="13" a="1"/>
  <c r="G54" i="13"/>
  <c r="H54" i="13" a="1"/>
  <c r="H54" i="13"/>
  <c r="G55" i="13" a="1"/>
  <c r="G55" i="13"/>
  <c r="H55" i="13" a="1"/>
  <c r="H55" i="13"/>
  <c r="G56" i="13" a="1"/>
  <c r="G56" i="13"/>
  <c r="H56" i="13" a="1"/>
  <c r="H56" i="13"/>
  <c r="G57" i="13" a="1"/>
  <c r="G57" i="13"/>
  <c r="H57" i="13" a="1"/>
  <c r="H57" i="13"/>
  <c r="G58" i="13" a="1"/>
  <c r="G58" i="13"/>
  <c r="H58" i="13" a="1"/>
  <c r="H58" i="13"/>
  <c r="G59" i="13" a="1"/>
  <c r="G59" i="13"/>
  <c r="H59" i="13" a="1"/>
  <c r="H59" i="13"/>
  <c r="G60" i="13" a="1"/>
  <c r="G60" i="13"/>
  <c r="H60" i="13" a="1"/>
  <c r="H60" i="13"/>
  <c r="G61" i="13" a="1"/>
  <c r="G61" i="13"/>
  <c r="H61" i="13" a="1"/>
  <c r="H61" i="13"/>
  <c r="G62" i="13" a="1"/>
  <c r="G62" i="13"/>
  <c r="H62" i="13" a="1"/>
  <c r="H62" i="13"/>
  <c r="G63" i="13" a="1"/>
  <c r="G63" i="13"/>
  <c r="H63" i="13" a="1"/>
  <c r="H63" i="13"/>
  <c r="G64" i="13" a="1"/>
  <c r="G64" i="13"/>
  <c r="H64" i="13" a="1"/>
  <c r="H64" i="13"/>
  <c r="G65" i="13" a="1"/>
  <c r="G65" i="13"/>
  <c r="H65" i="13" a="1"/>
  <c r="H65" i="13"/>
  <c r="G66" i="13" a="1"/>
  <c r="G66" i="13"/>
  <c r="H66" i="13" a="1"/>
  <c r="H66" i="13"/>
  <c r="G67" i="13" a="1"/>
  <c r="G67" i="13"/>
  <c r="H67" i="13" a="1"/>
  <c r="H67" i="13"/>
  <c r="G68" i="13" a="1"/>
  <c r="G68" i="13"/>
  <c r="H68" i="13" a="1"/>
  <c r="H68" i="13"/>
  <c r="G69" i="13" a="1"/>
  <c r="G69" i="13"/>
  <c r="H69" i="13" a="1"/>
  <c r="H69" i="13"/>
  <c r="G70" i="13" a="1"/>
  <c r="G70" i="13"/>
  <c r="H70" i="13" a="1"/>
  <c r="H70" i="13"/>
  <c r="G71" i="13" a="1"/>
  <c r="G71" i="13"/>
  <c r="H71" i="13" a="1"/>
  <c r="H71" i="13"/>
  <c r="G72" i="13" a="1"/>
  <c r="G72" i="13"/>
  <c r="H72" i="13" a="1"/>
  <c r="H72" i="13"/>
  <c r="G73" i="13" a="1"/>
  <c r="G73" i="13"/>
  <c r="H73" i="13" a="1"/>
  <c r="H73" i="13"/>
  <c r="G74" i="13" a="1"/>
  <c r="G74" i="13"/>
  <c r="H74" i="13" a="1"/>
  <c r="H74" i="13"/>
  <c r="G75" i="13" a="1"/>
  <c r="G75" i="13"/>
  <c r="H75" i="13" a="1"/>
  <c r="H75" i="13"/>
  <c r="G76" i="13" a="1"/>
  <c r="G76" i="13"/>
  <c r="H76" i="13" a="1"/>
  <c r="H76" i="13"/>
  <c r="G77" i="13" a="1"/>
  <c r="G77" i="13"/>
  <c r="H77" i="13" a="1"/>
  <c r="H77" i="13"/>
  <c r="G78" i="13" a="1"/>
  <c r="G78" i="13"/>
  <c r="H78" i="13" a="1"/>
  <c r="H78" i="13"/>
  <c r="G79" i="13" a="1"/>
  <c r="G79" i="13"/>
  <c r="H79" i="13" a="1"/>
  <c r="H79" i="13"/>
  <c r="G80" i="13" a="1"/>
  <c r="G80" i="13"/>
  <c r="H80" i="13" a="1"/>
  <c r="H80" i="13"/>
  <c r="G81" i="13" a="1"/>
  <c r="G81" i="13"/>
  <c r="H81" i="13" a="1"/>
  <c r="H81" i="13"/>
  <c r="G82" i="13" a="1"/>
  <c r="G82" i="13"/>
  <c r="H82" i="13" a="1"/>
  <c r="H82" i="13"/>
  <c r="G83" i="13" a="1"/>
  <c r="G83" i="13"/>
  <c r="H83" i="13" a="1"/>
  <c r="H83" i="13"/>
  <c r="G84" i="13" a="1"/>
  <c r="G84" i="13"/>
  <c r="H84" i="13" a="1"/>
  <c r="H84" i="13"/>
  <c r="G85" i="13" a="1"/>
  <c r="G85" i="13"/>
  <c r="H85" i="13" a="1"/>
  <c r="H85" i="13"/>
  <c r="G86" i="13" a="1"/>
  <c r="G86" i="13"/>
  <c r="H86" i="13" a="1"/>
  <c r="H86" i="13"/>
  <c r="G87" i="13" a="1"/>
  <c r="G87" i="13"/>
  <c r="H87" i="13" a="1"/>
  <c r="H87" i="13"/>
  <c r="G88" i="13" a="1"/>
  <c r="G88" i="13"/>
  <c r="H88" i="13" a="1"/>
  <c r="H88" i="13"/>
  <c r="G89" i="13" a="1"/>
  <c r="G89" i="13"/>
  <c r="H89" i="13" a="1"/>
  <c r="H89" i="13"/>
  <c r="G90" i="13" a="1"/>
  <c r="G90" i="13"/>
  <c r="H90" i="13" a="1"/>
  <c r="H90" i="13"/>
  <c r="G91" i="13" a="1"/>
  <c r="G91" i="13"/>
  <c r="H91" i="13" a="1"/>
  <c r="H91" i="13"/>
  <c r="G92" i="13" a="1"/>
  <c r="G92" i="13"/>
  <c r="H92" i="13" a="1"/>
  <c r="H92" i="13"/>
  <c r="G93" i="13" a="1"/>
  <c r="G93" i="13"/>
  <c r="H93" i="13" a="1"/>
  <c r="H93" i="13"/>
  <c r="G94" i="13" a="1"/>
  <c r="G94" i="13"/>
  <c r="H94" i="13" a="1"/>
  <c r="H94" i="13"/>
  <c r="G95" i="13" a="1"/>
  <c r="G95" i="13"/>
  <c r="H95" i="13" a="1"/>
  <c r="H95" i="13"/>
  <c r="G96" i="13" a="1"/>
  <c r="G96" i="13"/>
  <c r="H96" i="13" a="1"/>
  <c r="H96" i="13"/>
  <c r="G97" i="13" a="1"/>
  <c r="G97" i="13"/>
  <c r="H97" i="13" a="1"/>
  <c r="H97" i="13"/>
  <c r="G98" i="13" a="1"/>
  <c r="G98" i="13"/>
  <c r="H98" i="13" a="1"/>
  <c r="H98" i="13"/>
  <c r="G99" i="13" a="1"/>
  <c r="G99" i="13"/>
  <c r="H99" i="13" a="1"/>
  <c r="H99" i="13"/>
  <c r="G100" i="13" a="1"/>
  <c r="G100" i="13"/>
  <c r="H100" i="13" a="1"/>
  <c r="H100" i="13"/>
  <c r="G101" i="13" a="1"/>
  <c r="G101" i="13"/>
  <c r="H101" i="13" a="1"/>
  <c r="H101" i="13"/>
  <c r="G102" i="13" a="1"/>
  <c r="G102" i="13"/>
  <c r="H102" i="13" a="1"/>
  <c r="H102" i="13"/>
  <c r="G103" i="13" a="1"/>
  <c r="G103" i="13"/>
  <c r="H103" i="13" a="1"/>
  <c r="H103" i="13"/>
  <c r="G104" i="13" a="1"/>
  <c r="G104" i="13"/>
  <c r="H104" i="13" a="1"/>
  <c r="H104" i="13"/>
  <c r="G105" i="13" a="1"/>
  <c r="G105" i="13"/>
  <c r="H105" i="13" a="1"/>
  <c r="H105" i="13"/>
  <c r="G106" i="13" a="1"/>
  <c r="G106" i="13"/>
  <c r="H106" i="13" a="1"/>
  <c r="H106" i="13"/>
  <c r="G107" i="13" a="1"/>
  <c r="G107" i="13"/>
  <c r="H107" i="13" a="1"/>
  <c r="H107" i="13"/>
  <c r="G108" i="13" a="1"/>
  <c r="G108" i="13"/>
  <c r="H108" i="13" a="1"/>
  <c r="H108" i="13"/>
  <c r="G109" i="13" a="1"/>
  <c r="G109" i="13"/>
  <c r="H109" i="13" a="1"/>
  <c r="H109" i="13"/>
  <c r="G110" i="13" a="1"/>
  <c r="G110" i="13"/>
  <c r="H110" i="13" a="1"/>
  <c r="H110" i="13"/>
  <c r="G111" i="13" a="1"/>
  <c r="G111" i="13"/>
  <c r="H111" i="13" a="1"/>
  <c r="H111" i="13"/>
  <c r="G112" i="13" a="1"/>
  <c r="G112" i="13"/>
  <c r="H112" i="13" a="1"/>
  <c r="H112" i="13"/>
  <c r="G113" i="13" a="1"/>
  <c r="G113" i="13"/>
  <c r="H113" i="13" a="1"/>
  <c r="H113" i="13"/>
  <c r="G114" i="13" a="1"/>
  <c r="G114" i="13"/>
  <c r="H114" i="13" a="1"/>
  <c r="H114" i="13"/>
  <c r="G115" i="13" a="1"/>
  <c r="G115" i="13"/>
  <c r="H115" i="13" a="1"/>
  <c r="H115" i="13"/>
  <c r="G116" i="13" a="1"/>
  <c r="G116" i="13"/>
  <c r="H116" i="13" a="1"/>
  <c r="H116" i="13"/>
  <c r="G117" i="13" a="1"/>
  <c r="G117" i="13"/>
  <c r="H117" i="13" a="1"/>
  <c r="H117" i="13"/>
  <c r="G118" i="13" a="1"/>
  <c r="G118" i="13"/>
  <c r="H118" i="13" a="1"/>
  <c r="H118" i="13"/>
  <c r="G119" i="13" a="1"/>
  <c r="G119" i="13"/>
  <c r="H119" i="13" a="1"/>
  <c r="H119" i="13"/>
  <c r="G120" i="13" a="1"/>
  <c r="G120" i="13"/>
  <c r="H120" i="13" a="1"/>
  <c r="H120" i="13"/>
  <c r="G121" i="13" a="1"/>
  <c r="G121" i="13"/>
  <c r="H121" i="13" a="1"/>
  <c r="H121" i="13"/>
  <c r="G122" i="13" a="1"/>
  <c r="G122" i="13"/>
  <c r="H122" i="13" a="1"/>
  <c r="H122" i="13"/>
  <c r="G123" i="13" a="1"/>
  <c r="G123" i="13"/>
  <c r="H123" i="13" a="1"/>
  <c r="H123" i="13"/>
  <c r="G124" i="13" a="1"/>
  <c r="G124" i="13"/>
  <c r="H124" i="13" a="1"/>
  <c r="H124" i="13"/>
  <c r="G125" i="13" a="1"/>
  <c r="G125" i="13"/>
  <c r="H125" i="13" a="1"/>
  <c r="H125" i="13"/>
  <c r="G126" i="13" a="1"/>
  <c r="G126" i="13"/>
  <c r="H126" i="13" a="1"/>
  <c r="H126" i="13"/>
  <c r="G127" i="13" a="1"/>
  <c r="G127" i="13"/>
  <c r="H127" i="13" a="1"/>
  <c r="H127" i="13"/>
  <c r="G128" i="13" a="1"/>
  <c r="G128" i="13"/>
  <c r="H128" i="13" a="1"/>
  <c r="H128" i="13"/>
  <c r="G129" i="13" a="1"/>
  <c r="G129" i="13"/>
  <c r="H129" i="13" a="1"/>
  <c r="H129" i="13"/>
  <c r="G130" i="13" a="1"/>
  <c r="G130" i="13"/>
  <c r="H130" i="13" a="1"/>
  <c r="H130" i="13"/>
  <c r="G131" i="13" a="1"/>
  <c r="G131" i="13"/>
  <c r="H131" i="13" a="1"/>
  <c r="H131" i="13"/>
  <c r="G132" i="13" a="1"/>
  <c r="G132" i="13"/>
  <c r="H132" i="13" a="1"/>
  <c r="H132" i="13"/>
  <c r="G133" i="13" a="1"/>
  <c r="G133" i="13"/>
  <c r="H133" i="13" a="1"/>
  <c r="H133" i="13"/>
  <c r="G134" i="13" a="1"/>
  <c r="G134" i="13"/>
  <c r="H134" i="13" a="1"/>
  <c r="H134" i="13"/>
  <c r="G135" i="13" a="1"/>
  <c r="G135" i="13"/>
  <c r="H135" i="13" a="1"/>
  <c r="H135" i="13"/>
  <c r="G136" i="13" a="1"/>
  <c r="G136" i="13"/>
  <c r="H136" i="13" a="1"/>
  <c r="H136" i="13"/>
  <c r="G137" i="13" a="1"/>
  <c r="G137" i="13"/>
  <c r="H137" i="13" a="1"/>
  <c r="H137" i="13"/>
  <c r="G138" i="13" a="1"/>
  <c r="G138" i="13"/>
  <c r="H138" i="13" a="1"/>
  <c r="H138" i="13"/>
  <c r="G139" i="13" a="1"/>
  <c r="G139" i="13"/>
  <c r="H139" i="13" a="1"/>
  <c r="H139" i="13"/>
  <c r="G140" i="13" a="1"/>
  <c r="G140" i="13"/>
  <c r="H140" i="13" a="1"/>
  <c r="H140" i="13"/>
  <c r="G141" i="13" a="1"/>
  <c r="G141" i="13"/>
  <c r="H141" i="13" a="1"/>
  <c r="H141" i="13"/>
  <c r="G142" i="13" a="1"/>
  <c r="G142" i="13"/>
  <c r="H142" i="13" a="1"/>
  <c r="H142" i="13"/>
  <c r="G143" i="13" a="1"/>
  <c r="G143" i="13"/>
  <c r="H143" i="13" a="1"/>
  <c r="H143" i="13"/>
  <c r="G144" i="13" a="1"/>
  <c r="G144" i="13"/>
  <c r="H144" i="13" a="1"/>
  <c r="H144" i="13"/>
  <c r="G145" i="13" a="1"/>
  <c r="G145" i="13"/>
  <c r="H145" i="13" a="1"/>
  <c r="H145" i="13"/>
  <c r="G146" i="13" a="1"/>
  <c r="G146" i="13"/>
  <c r="H146" i="13" a="1"/>
  <c r="H146" i="13"/>
  <c r="G147" i="13" a="1"/>
  <c r="G147" i="13"/>
  <c r="H147" i="13" a="1"/>
  <c r="H147" i="13"/>
  <c r="G148" i="13" a="1"/>
  <c r="G148" i="13"/>
  <c r="H148" i="13" a="1"/>
  <c r="H148" i="13"/>
  <c r="G149" i="13" a="1"/>
  <c r="G149" i="13"/>
  <c r="H149" i="13" a="1"/>
  <c r="H149" i="13"/>
  <c r="G150" i="13" a="1"/>
  <c r="G150" i="13"/>
  <c r="H150" i="13" a="1"/>
  <c r="H150" i="13"/>
  <c r="G151" i="13" a="1"/>
  <c r="G151" i="13"/>
  <c r="H151" i="13" a="1"/>
  <c r="H151" i="13"/>
  <c r="G152" i="13" a="1"/>
  <c r="G152" i="13"/>
  <c r="H152" i="13" a="1"/>
  <c r="H152" i="13"/>
  <c r="G153" i="13" a="1"/>
  <c r="G153" i="13"/>
  <c r="H153" i="13" a="1"/>
  <c r="H153" i="13"/>
  <c r="G154" i="13" a="1"/>
  <c r="G154" i="13"/>
  <c r="H154" i="13" a="1"/>
  <c r="H154" i="13"/>
  <c r="G155" i="13" a="1"/>
  <c r="G155" i="13"/>
  <c r="H155" i="13" a="1"/>
  <c r="H155" i="13"/>
  <c r="G156" i="13" a="1"/>
  <c r="G156" i="13"/>
  <c r="H156" i="13" a="1"/>
  <c r="H156" i="13"/>
  <c r="G157" i="13" a="1"/>
  <c r="G157" i="13"/>
  <c r="H157" i="13" a="1"/>
  <c r="H157" i="13"/>
  <c r="G158" i="13" a="1"/>
  <c r="G158" i="13"/>
  <c r="H158" i="13" a="1"/>
  <c r="H158" i="13"/>
  <c r="G159" i="13" a="1"/>
  <c r="G159" i="13"/>
  <c r="H159" i="13" a="1"/>
  <c r="H159" i="13"/>
  <c r="G160" i="13" a="1"/>
  <c r="G160" i="13"/>
  <c r="H160" i="13" a="1"/>
  <c r="H160" i="13"/>
  <c r="G161" i="13" a="1"/>
  <c r="G161" i="13"/>
  <c r="H161" i="13" a="1"/>
  <c r="H161" i="13"/>
  <c r="G162" i="13" a="1"/>
  <c r="G162" i="13"/>
  <c r="H162" i="13" a="1"/>
  <c r="H162" i="13"/>
  <c r="G163" i="13" a="1"/>
  <c r="G163" i="13"/>
  <c r="H163" i="13" a="1"/>
  <c r="H163" i="13"/>
  <c r="G164" i="13" a="1"/>
  <c r="G164" i="13"/>
  <c r="H164" i="13" a="1"/>
  <c r="H164" i="13"/>
  <c r="G165" i="13" a="1"/>
  <c r="G165" i="13"/>
  <c r="H165" i="13" a="1"/>
  <c r="H165" i="13"/>
  <c r="G166" i="13" a="1"/>
  <c r="G166" i="13"/>
  <c r="H166" i="13" a="1"/>
  <c r="H166" i="13"/>
  <c r="G167" i="13" a="1"/>
  <c r="G167" i="13"/>
  <c r="H167" i="13" a="1"/>
  <c r="H167" i="13"/>
  <c r="G168" i="13" a="1"/>
  <c r="G168" i="13"/>
  <c r="H168" i="13" a="1"/>
  <c r="H168" i="13"/>
  <c r="G169" i="13" a="1"/>
  <c r="G169" i="13"/>
  <c r="H169" i="13" a="1"/>
  <c r="H169" i="13"/>
  <c r="G170" i="13" a="1"/>
  <c r="G170" i="13"/>
  <c r="H170" i="13" a="1"/>
  <c r="H170" i="13"/>
  <c r="G171" i="13" a="1"/>
  <c r="G171" i="13"/>
  <c r="H171" i="13" a="1"/>
  <c r="H171" i="13"/>
  <c r="G172" i="13" a="1"/>
  <c r="G172" i="13"/>
  <c r="H172" i="13" a="1"/>
  <c r="H172" i="13"/>
  <c r="G173" i="13" a="1"/>
  <c r="G173" i="13"/>
  <c r="H173" i="13" a="1"/>
  <c r="H173" i="13"/>
  <c r="G174" i="13" a="1"/>
  <c r="G174" i="13"/>
  <c r="H174" i="13" a="1"/>
  <c r="H174" i="13"/>
  <c r="G175" i="13" a="1"/>
  <c r="G175" i="13"/>
  <c r="H175" i="13" a="1"/>
  <c r="H175" i="13"/>
  <c r="G176" i="13" a="1"/>
  <c r="G176" i="13"/>
  <c r="H176" i="13" a="1"/>
  <c r="H176" i="13"/>
  <c r="G177" i="13" a="1"/>
  <c r="G177" i="13"/>
  <c r="H177" i="13" a="1"/>
  <c r="H177" i="13"/>
  <c r="G178" i="13" a="1"/>
  <c r="G178" i="13"/>
  <c r="H178" i="13" a="1"/>
  <c r="H178" i="13"/>
  <c r="G179" i="13" a="1"/>
  <c r="G179" i="13"/>
  <c r="H179" i="13" a="1"/>
  <c r="H179" i="13"/>
  <c r="G180" i="13" a="1"/>
  <c r="G180" i="13"/>
  <c r="H180" i="13" a="1"/>
  <c r="H180" i="13"/>
  <c r="G181" i="13" a="1"/>
  <c r="G181" i="13"/>
  <c r="H181" i="13" a="1"/>
  <c r="H181" i="13"/>
  <c r="G182" i="13" a="1"/>
  <c r="G182" i="13"/>
  <c r="H182" i="13" a="1"/>
  <c r="H182" i="13"/>
  <c r="G183" i="13" a="1"/>
  <c r="G183" i="13"/>
  <c r="H183" i="13" a="1"/>
  <c r="H183" i="13"/>
  <c r="G184" i="13" a="1"/>
  <c r="G184" i="13"/>
  <c r="H184" i="13" a="1"/>
  <c r="H184" i="13"/>
  <c r="G185" i="13" a="1"/>
  <c r="G185" i="13"/>
  <c r="H185" i="13" a="1"/>
  <c r="H185" i="13"/>
  <c r="G186" i="13" a="1"/>
  <c r="G186" i="13"/>
  <c r="H186" i="13" a="1"/>
  <c r="H186" i="13"/>
  <c r="G187" i="13" a="1"/>
  <c r="G187" i="13"/>
  <c r="H187" i="13" a="1"/>
  <c r="H187" i="13"/>
  <c r="G188" i="13" a="1"/>
  <c r="G188" i="13"/>
  <c r="H188" i="13" a="1"/>
  <c r="H188" i="13"/>
  <c r="G189" i="13" a="1"/>
  <c r="G189" i="13"/>
  <c r="H189" i="13" a="1"/>
  <c r="H189" i="13"/>
  <c r="G190" i="13" a="1"/>
  <c r="G190" i="13"/>
  <c r="H190" i="13" a="1"/>
  <c r="H190" i="13"/>
  <c r="G191" i="13" a="1"/>
  <c r="G191" i="13"/>
  <c r="H191" i="13" a="1"/>
  <c r="H191" i="13"/>
  <c r="G192" i="13" a="1"/>
  <c r="G192" i="13"/>
  <c r="H192" i="13" a="1"/>
  <c r="H192" i="13"/>
  <c r="G193" i="13" a="1"/>
  <c r="G193" i="13"/>
  <c r="H193" i="13" a="1"/>
  <c r="H193" i="13"/>
  <c r="G194" i="13" a="1"/>
  <c r="G194" i="13"/>
  <c r="H194" i="13" a="1"/>
  <c r="H194" i="13"/>
  <c r="G195" i="13" a="1"/>
  <c r="G195" i="13"/>
  <c r="H195" i="13" a="1"/>
  <c r="H195" i="13"/>
  <c r="G196" i="13" a="1"/>
  <c r="G196" i="13"/>
  <c r="H196" i="13" a="1"/>
  <c r="H196" i="13"/>
  <c r="G197" i="13" a="1"/>
  <c r="G197" i="13"/>
  <c r="H197" i="13" a="1"/>
  <c r="H197" i="13"/>
  <c r="G198" i="13" a="1"/>
  <c r="G198" i="13"/>
  <c r="H198" i="13" a="1"/>
  <c r="H198" i="13"/>
  <c r="G199" i="13" a="1"/>
  <c r="G199" i="13"/>
  <c r="H199" i="13" a="1"/>
  <c r="H199" i="13"/>
  <c r="G200" i="13" a="1"/>
  <c r="G200" i="13"/>
  <c r="H200" i="13" a="1"/>
  <c r="H200" i="13"/>
  <c r="G201" i="13" a="1"/>
  <c r="G201" i="13"/>
  <c r="H201" i="13" a="1"/>
  <c r="H201" i="13"/>
  <c r="G202" i="13" a="1"/>
  <c r="G202" i="13"/>
  <c r="H202" i="13" a="1"/>
  <c r="H202" i="13"/>
  <c r="G203" i="13" a="1"/>
  <c r="G203" i="13"/>
  <c r="H203" i="13" a="1"/>
  <c r="H203" i="13"/>
  <c r="G204" i="13" a="1"/>
  <c r="G204" i="13"/>
  <c r="H204" i="13" a="1"/>
  <c r="H204" i="13"/>
  <c r="G205" i="13" a="1"/>
  <c r="G205" i="13"/>
  <c r="H205" i="13" a="1"/>
  <c r="H205" i="13"/>
  <c r="G206" i="13" a="1"/>
  <c r="G206" i="13"/>
  <c r="H206" i="13" a="1"/>
  <c r="H206" i="13"/>
  <c r="G207" i="13" a="1"/>
  <c r="G207" i="13"/>
  <c r="H207" i="13" a="1"/>
  <c r="H207" i="13"/>
  <c r="G208" i="13" a="1"/>
  <c r="G208" i="13"/>
  <c r="H208" i="13" a="1"/>
  <c r="H208" i="13"/>
  <c r="G209" i="13" a="1"/>
  <c r="G209" i="13"/>
  <c r="H209" i="13" a="1"/>
  <c r="H209" i="13"/>
  <c r="G210" i="13" a="1"/>
  <c r="G210" i="13"/>
  <c r="H210" i="13" a="1"/>
  <c r="H210" i="13"/>
  <c r="G211" i="13" a="1"/>
  <c r="G211" i="13"/>
  <c r="H211" i="13" a="1"/>
  <c r="H211" i="13"/>
  <c r="G212" i="13" a="1"/>
  <c r="G212" i="13"/>
  <c r="H212" i="13" a="1"/>
  <c r="H212" i="13"/>
  <c r="G213" i="13" a="1"/>
  <c r="G213" i="13"/>
  <c r="H213" i="13" a="1"/>
  <c r="H213" i="13"/>
  <c r="G214" i="13" a="1"/>
  <c r="G214" i="13"/>
  <c r="H214" i="13" a="1"/>
  <c r="H214" i="13"/>
  <c r="G215" i="13" a="1"/>
  <c r="G215" i="13"/>
  <c r="H215" i="13" a="1"/>
  <c r="H215" i="13"/>
  <c r="G216" i="13" a="1"/>
  <c r="G216" i="13"/>
  <c r="H216" i="13" a="1"/>
  <c r="H216" i="13"/>
  <c r="G217" i="13" a="1"/>
  <c r="G217" i="13"/>
  <c r="H217" i="13" a="1"/>
  <c r="H217" i="13"/>
  <c r="G218" i="13" a="1"/>
  <c r="G218" i="13"/>
  <c r="H218" i="13" a="1"/>
  <c r="H218" i="13"/>
  <c r="G219" i="13" a="1"/>
  <c r="G219" i="13"/>
  <c r="H219" i="13" a="1"/>
  <c r="H219" i="13"/>
  <c r="G220" i="13" a="1"/>
  <c r="G220" i="13"/>
  <c r="H220" i="13" a="1"/>
  <c r="H220" i="13"/>
  <c r="G221" i="13" a="1"/>
  <c r="G221" i="13"/>
  <c r="H221" i="13" a="1"/>
  <c r="H221" i="13"/>
  <c r="G222" i="13" a="1"/>
  <c r="G222" i="13"/>
  <c r="H222" i="13" a="1"/>
  <c r="H222" i="13"/>
  <c r="G223" i="13" a="1"/>
  <c r="G223" i="13"/>
  <c r="H223" i="13" a="1"/>
  <c r="H223" i="13"/>
  <c r="G224" i="13" a="1"/>
  <c r="G224" i="13"/>
  <c r="H224" i="13" a="1"/>
  <c r="H224" i="13"/>
  <c r="G225" i="13" a="1"/>
  <c r="G225" i="13"/>
  <c r="H225" i="13" a="1"/>
  <c r="H225" i="13"/>
  <c r="G226" i="13" a="1"/>
  <c r="G226" i="13"/>
  <c r="H226" i="13" a="1"/>
  <c r="H226" i="13"/>
  <c r="G227" i="13" a="1"/>
  <c r="G227" i="13"/>
  <c r="H227" i="13" a="1"/>
  <c r="H227" i="13"/>
  <c r="G228" i="13" a="1"/>
  <c r="G228" i="13"/>
  <c r="H228" i="13" a="1"/>
  <c r="H228" i="13"/>
  <c r="G229" i="13" a="1"/>
  <c r="G229" i="13"/>
  <c r="H229" i="13" a="1"/>
  <c r="H229" i="13"/>
  <c r="G230" i="13" a="1"/>
  <c r="G230" i="13"/>
  <c r="H230" i="13" a="1"/>
  <c r="H230" i="13"/>
  <c r="G231" i="13" a="1"/>
  <c r="G231" i="13"/>
  <c r="H231" i="13" a="1"/>
  <c r="H231" i="13"/>
  <c r="G232" i="13" a="1"/>
  <c r="G232" i="13"/>
  <c r="H232" i="13" a="1"/>
  <c r="H232" i="13"/>
  <c r="G233" i="13" a="1"/>
  <c r="G233" i="13"/>
  <c r="H233" i="13" a="1"/>
  <c r="H233" i="13"/>
  <c r="G234" i="13" a="1"/>
  <c r="G234" i="13"/>
  <c r="H234" i="13" a="1"/>
  <c r="H234" i="13"/>
  <c r="G235" i="13" a="1"/>
  <c r="G235" i="13"/>
  <c r="H235" i="13" a="1"/>
  <c r="H235" i="13"/>
  <c r="G236" i="13" a="1"/>
  <c r="G236" i="13"/>
  <c r="H236" i="13" a="1"/>
  <c r="H236" i="13"/>
  <c r="G237" i="13" a="1"/>
  <c r="G237" i="13"/>
  <c r="H237" i="13" a="1"/>
  <c r="H237" i="13"/>
  <c r="G238" i="13" a="1"/>
  <c r="G238" i="13"/>
  <c r="H238" i="13" a="1"/>
  <c r="H238" i="13"/>
  <c r="G239" i="13" a="1"/>
  <c r="G239" i="13"/>
  <c r="H239" i="13" a="1"/>
  <c r="H239" i="13"/>
  <c r="G240" i="13" a="1"/>
  <c r="G240" i="13"/>
  <c r="H240" i="13" a="1"/>
  <c r="H240" i="13"/>
  <c r="G241" i="13" a="1"/>
  <c r="G241" i="13"/>
  <c r="H241" i="13" a="1"/>
  <c r="H241" i="13"/>
  <c r="G242" i="13" a="1"/>
  <c r="G242" i="13"/>
  <c r="H242" i="13" a="1"/>
  <c r="H242" i="13"/>
  <c r="G243" i="13" a="1"/>
  <c r="G243" i="13"/>
  <c r="H243" i="13" a="1"/>
  <c r="H243" i="13"/>
  <c r="G244" i="13" a="1"/>
  <c r="G244" i="13"/>
  <c r="H244" i="13" a="1"/>
  <c r="H244" i="13"/>
  <c r="G245" i="13" a="1"/>
  <c r="G245" i="13"/>
  <c r="H245" i="13" a="1"/>
  <c r="H245" i="13"/>
  <c r="G246" i="13" a="1"/>
  <c r="G246" i="13"/>
  <c r="H246" i="13" a="1"/>
  <c r="H246" i="13"/>
  <c r="G247" i="13" a="1"/>
  <c r="G247" i="13"/>
  <c r="H247" i="13" a="1"/>
  <c r="H247" i="13"/>
  <c r="G248" i="13" a="1"/>
  <c r="G248" i="13"/>
  <c r="H248" i="13" a="1"/>
  <c r="H248" i="13"/>
  <c r="G249" i="13" a="1"/>
  <c r="G249" i="13"/>
  <c r="H249" i="13" a="1"/>
  <c r="H249" i="13"/>
  <c r="G250" i="13" a="1"/>
  <c r="G250" i="13"/>
  <c r="H250" i="13" a="1"/>
  <c r="H250" i="13"/>
  <c r="G251" i="13" a="1"/>
  <c r="G251" i="13"/>
  <c r="H251" i="13" a="1"/>
  <c r="H251" i="13"/>
  <c r="G252" i="13" a="1"/>
  <c r="G252" i="13"/>
  <c r="H252" i="13" a="1"/>
  <c r="H252" i="13"/>
  <c r="G253" i="13" a="1"/>
  <c r="G253" i="13"/>
  <c r="H253" i="13" a="1"/>
  <c r="H253" i="13"/>
  <c r="G254" i="13" a="1"/>
  <c r="G254" i="13"/>
  <c r="H254" i="13" a="1"/>
  <c r="H254" i="13"/>
  <c r="G255" i="13" a="1"/>
  <c r="G255" i="13"/>
  <c r="H255" i="13" a="1"/>
  <c r="H255" i="13"/>
  <c r="G256" i="13" a="1"/>
  <c r="G256" i="13"/>
  <c r="H256" i="13" a="1"/>
  <c r="H256" i="13"/>
  <c r="G257" i="13" a="1"/>
  <c r="G257" i="13"/>
  <c r="H257" i="13" a="1"/>
  <c r="H257" i="13"/>
  <c r="G258" i="13" a="1"/>
  <c r="G258" i="13"/>
  <c r="H258" i="13" a="1"/>
  <c r="H258" i="13"/>
  <c r="G259" i="13" a="1"/>
  <c r="G259" i="13"/>
  <c r="H259" i="13" a="1"/>
  <c r="H259" i="13"/>
  <c r="G260" i="13" a="1"/>
  <c r="G260" i="13"/>
  <c r="H260" i="13" a="1"/>
  <c r="H260" i="13"/>
  <c r="G261" i="13" a="1"/>
  <c r="G261" i="13"/>
  <c r="H261" i="13" a="1"/>
  <c r="H261" i="13"/>
  <c r="G262" i="13" a="1"/>
  <c r="G262" i="13"/>
  <c r="H262" i="13" a="1"/>
  <c r="H262" i="13"/>
  <c r="G263" i="13" a="1"/>
  <c r="G263" i="13"/>
  <c r="H263" i="13" a="1"/>
  <c r="H263" i="13"/>
  <c r="G264" i="13" a="1"/>
  <c r="G264" i="13"/>
  <c r="H264" i="13" a="1"/>
  <c r="H264" i="13"/>
  <c r="G265" i="13" a="1"/>
  <c r="G265" i="13"/>
  <c r="H265" i="13" a="1"/>
  <c r="H265" i="13"/>
  <c r="G266" i="13" a="1"/>
  <c r="G266" i="13"/>
  <c r="H266" i="13" a="1"/>
  <c r="H266" i="13"/>
  <c r="G267" i="13" a="1"/>
  <c r="G267" i="13"/>
  <c r="H267" i="13" a="1"/>
  <c r="H267" i="13"/>
  <c r="G268" i="13" a="1"/>
  <c r="G268" i="13"/>
  <c r="H268" i="13" a="1"/>
  <c r="H268" i="13"/>
  <c r="G269" i="13" a="1"/>
  <c r="G269" i="13"/>
  <c r="H269" i="13" a="1"/>
  <c r="H269" i="13"/>
  <c r="G270" i="13" a="1"/>
  <c r="G270" i="13"/>
  <c r="H270" i="13" a="1"/>
  <c r="H270" i="13"/>
  <c r="G271" i="13" a="1"/>
  <c r="G271" i="13"/>
  <c r="H271" i="13" a="1"/>
  <c r="H271" i="13"/>
  <c r="G272" i="13" a="1"/>
  <c r="G272" i="13"/>
  <c r="H272" i="13" a="1"/>
  <c r="H272" i="13"/>
  <c r="G273" i="13" a="1"/>
  <c r="G273" i="13"/>
  <c r="H273" i="13" a="1"/>
  <c r="H273" i="13"/>
  <c r="G274" i="13" a="1"/>
  <c r="G274" i="13"/>
  <c r="H274" i="13" a="1"/>
  <c r="H274" i="13"/>
  <c r="G275" i="13" a="1"/>
  <c r="G275" i="13"/>
  <c r="H275" i="13" a="1"/>
  <c r="H275" i="13"/>
  <c r="G276" i="13" a="1"/>
  <c r="G276" i="13"/>
  <c r="H276" i="13" a="1"/>
  <c r="H276" i="13"/>
  <c r="G277" i="13" a="1"/>
  <c r="G277" i="13"/>
  <c r="H277" i="13" a="1"/>
  <c r="H277" i="13"/>
  <c r="G278" i="13" a="1"/>
  <c r="G278" i="13"/>
  <c r="H278" i="13" a="1"/>
  <c r="H278" i="13"/>
  <c r="G279" i="13" a="1"/>
  <c r="G279" i="13"/>
  <c r="H279" i="13" a="1"/>
  <c r="H279" i="13"/>
  <c r="G280" i="13" a="1"/>
  <c r="G280" i="13"/>
  <c r="H280" i="13" a="1"/>
  <c r="H280" i="13"/>
  <c r="G281" i="13" a="1"/>
  <c r="G281" i="13"/>
  <c r="H281" i="13" a="1"/>
  <c r="H281" i="13"/>
  <c r="G282" i="13" a="1"/>
  <c r="G282" i="13"/>
  <c r="H282" i="13" a="1"/>
  <c r="H282" i="13"/>
  <c r="G283" i="13" a="1"/>
  <c r="G283" i="13"/>
  <c r="H283" i="13" a="1"/>
  <c r="H283" i="13"/>
  <c r="G284" i="13" a="1"/>
  <c r="G284" i="13"/>
  <c r="H284" i="13" a="1"/>
  <c r="H284" i="13"/>
  <c r="G285" i="13" a="1"/>
  <c r="G285" i="13"/>
  <c r="H285" i="13" a="1"/>
  <c r="H285" i="13"/>
  <c r="G286" i="13" a="1"/>
  <c r="G286" i="13"/>
  <c r="H286" i="13" a="1"/>
  <c r="H286" i="13"/>
  <c r="G287" i="13" a="1"/>
  <c r="G287" i="13"/>
  <c r="H287" i="13" a="1"/>
  <c r="H287" i="13"/>
  <c r="G288" i="13" a="1"/>
  <c r="G288" i="13"/>
  <c r="H288" i="13" a="1"/>
  <c r="H288" i="13"/>
  <c r="G289" i="13" a="1"/>
  <c r="G289" i="13"/>
  <c r="H289" i="13" a="1"/>
  <c r="H289" i="13"/>
  <c r="G290" i="13" a="1"/>
  <c r="G290" i="13"/>
  <c r="H290" i="13" a="1"/>
  <c r="H290" i="13"/>
  <c r="G291" i="13" a="1"/>
  <c r="G291" i="13"/>
  <c r="H291" i="13" a="1"/>
  <c r="H291" i="13"/>
  <c r="G292" i="13" a="1"/>
  <c r="G292" i="13"/>
  <c r="H292" i="13" a="1"/>
  <c r="H292" i="13"/>
  <c r="G293" i="13" a="1"/>
  <c r="G293" i="13"/>
  <c r="H293" i="13" a="1"/>
  <c r="H293" i="13"/>
  <c r="G294" i="13" a="1"/>
  <c r="G294" i="13"/>
  <c r="H294" i="13" a="1"/>
  <c r="H294" i="13"/>
  <c r="G295" i="13" a="1"/>
  <c r="G295" i="13"/>
  <c r="H295" i="13" a="1"/>
  <c r="H295" i="13"/>
  <c r="G296" i="13" a="1"/>
  <c r="G296" i="13"/>
  <c r="H296" i="13" a="1"/>
  <c r="H296" i="13"/>
  <c r="G297" i="13" a="1"/>
  <c r="G297" i="13"/>
  <c r="H297" i="13" a="1"/>
  <c r="H297" i="13"/>
  <c r="G298" i="13" a="1"/>
  <c r="G298" i="13"/>
  <c r="H298" i="13" a="1"/>
  <c r="H298" i="13"/>
  <c r="G299" i="13" a="1"/>
  <c r="G299" i="13"/>
  <c r="H299" i="13" a="1"/>
  <c r="H299" i="13"/>
  <c r="G300" i="13" a="1"/>
  <c r="G300" i="13"/>
  <c r="H300" i="13" a="1"/>
  <c r="H300" i="13"/>
  <c r="G301" i="13" a="1"/>
  <c r="G301" i="13"/>
  <c r="H301" i="13" a="1"/>
  <c r="H301" i="13"/>
  <c r="G302" i="13" a="1"/>
  <c r="G302" i="13"/>
  <c r="H302" i="13" a="1"/>
  <c r="H302" i="13"/>
  <c r="G303" i="13" a="1"/>
  <c r="G303" i="13"/>
  <c r="H303" i="13" a="1"/>
  <c r="H303" i="13"/>
  <c r="G304" i="13" a="1"/>
  <c r="G304" i="13"/>
  <c r="H304" i="13" a="1"/>
  <c r="H304" i="13"/>
  <c r="G305" i="13" a="1"/>
  <c r="G305" i="13"/>
  <c r="H305" i="13" a="1"/>
  <c r="H305" i="13"/>
  <c r="G306" i="13" a="1"/>
  <c r="G306" i="13"/>
  <c r="H306" i="13" a="1"/>
  <c r="H306" i="13"/>
  <c r="G307" i="13" a="1"/>
  <c r="G307" i="13"/>
  <c r="H307" i="13" a="1"/>
  <c r="H307" i="13"/>
  <c r="G308" i="13" a="1"/>
  <c r="G308" i="13"/>
  <c r="H308" i="13" a="1"/>
  <c r="H308" i="13"/>
  <c r="G309" i="13" a="1"/>
  <c r="G309" i="13"/>
  <c r="H309" i="13" a="1"/>
  <c r="H309" i="13"/>
  <c r="G310" i="13" a="1"/>
  <c r="G310" i="13"/>
  <c r="H310" i="13" a="1"/>
  <c r="H310" i="13"/>
  <c r="G311" i="13" a="1"/>
  <c r="G311" i="13"/>
  <c r="H311" i="13" a="1"/>
  <c r="H311" i="13"/>
  <c r="G312" i="13" a="1"/>
  <c r="G312" i="13"/>
  <c r="H312" i="13" a="1"/>
  <c r="H312" i="13"/>
  <c r="G313" i="13" a="1"/>
  <c r="G313" i="13"/>
  <c r="H313" i="13" a="1"/>
  <c r="H313" i="13"/>
  <c r="G314" i="13" a="1"/>
  <c r="G314" i="13"/>
  <c r="H314" i="13" a="1"/>
  <c r="H314" i="13"/>
  <c r="G315" i="13" a="1"/>
  <c r="G315" i="13"/>
  <c r="H315" i="13" a="1"/>
  <c r="H315" i="13"/>
  <c r="G316" i="13" a="1"/>
  <c r="G316" i="13"/>
  <c r="H316" i="13" a="1"/>
  <c r="H316" i="13"/>
  <c r="G317" i="13" a="1"/>
  <c r="G317" i="13"/>
  <c r="H317" i="13" a="1"/>
  <c r="H317" i="13"/>
  <c r="G318" i="13" a="1"/>
  <c r="G318" i="13"/>
  <c r="H318" i="13" a="1"/>
  <c r="H318" i="13"/>
  <c r="G319" i="13" a="1"/>
  <c r="G319" i="13"/>
  <c r="H319" i="13" a="1"/>
  <c r="H319" i="13"/>
  <c r="G320" i="13" a="1"/>
  <c r="G320" i="13"/>
  <c r="H320" i="13" a="1"/>
  <c r="H320" i="13"/>
  <c r="G321" i="13" a="1"/>
  <c r="G321" i="13"/>
  <c r="H321" i="13" a="1"/>
  <c r="H321" i="13"/>
  <c r="G322" i="13" a="1"/>
  <c r="G322" i="13"/>
  <c r="H322" i="13" a="1"/>
  <c r="H322" i="13"/>
  <c r="G323" i="13" a="1"/>
  <c r="G323" i="13"/>
  <c r="H323" i="13" a="1"/>
  <c r="H323" i="13"/>
  <c r="G324" i="13" a="1"/>
  <c r="G324" i="13"/>
  <c r="H324" i="13" a="1"/>
  <c r="H324" i="13"/>
  <c r="G325" i="13" a="1"/>
  <c r="G325" i="13"/>
  <c r="H325" i="13" a="1"/>
  <c r="H325" i="13"/>
  <c r="G326" i="13" a="1"/>
  <c r="G326" i="13"/>
  <c r="H326" i="13" a="1"/>
  <c r="H326" i="13"/>
  <c r="G327" i="13" a="1"/>
  <c r="G327" i="13"/>
  <c r="H327" i="13" a="1"/>
  <c r="H327" i="13"/>
  <c r="G328" i="13" a="1"/>
  <c r="G328" i="13"/>
  <c r="H328" i="13" a="1"/>
  <c r="H328" i="13"/>
  <c r="G329" i="13" a="1"/>
  <c r="G329" i="13"/>
  <c r="H329" i="13" a="1"/>
  <c r="H329" i="13"/>
  <c r="G330" i="13" a="1"/>
  <c r="G330" i="13"/>
  <c r="H330" i="13" a="1"/>
  <c r="H330" i="13"/>
  <c r="G331" i="13" a="1"/>
  <c r="G331" i="13"/>
  <c r="H331" i="13" a="1"/>
  <c r="H331" i="13"/>
  <c r="G332" i="13" a="1"/>
  <c r="G332" i="13"/>
  <c r="H332" i="13" a="1"/>
  <c r="H332" i="13"/>
  <c r="G333" i="13" a="1"/>
  <c r="G333" i="13"/>
  <c r="H333" i="13" a="1"/>
  <c r="H333" i="13"/>
  <c r="G334" i="13" a="1"/>
  <c r="G334" i="13"/>
  <c r="H334" i="13" a="1"/>
  <c r="H334" i="13"/>
  <c r="G335" i="13" a="1"/>
  <c r="G335" i="13"/>
  <c r="H335" i="13" a="1"/>
  <c r="H335" i="13"/>
  <c r="G336" i="13" a="1"/>
  <c r="G336" i="13"/>
  <c r="H336" i="13" a="1"/>
  <c r="H336" i="13"/>
  <c r="G337" i="13" a="1"/>
  <c r="G337" i="13"/>
  <c r="H337" i="13" a="1"/>
  <c r="H337" i="13"/>
  <c r="G338" i="13" a="1"/>
  <c r="G338" i="13"/>
  <c r="H338" i="13" a="1"/>
  <c r="H338" i="13"/>
  <c r="G339" i="13" a="1"/>
  <c r="G339" i="13"/>
  <c r="H339" i="13" a="1"/>
  <c r="H339" i="13"/>
  <c r="G340" i="13" a="1"/>
  <c r="G340" i="13"/>
  <c r="H340" i="13" a="1"/>
  <c r="H340" i="13"/>
  <c r="G341" i="13" a="1"/>
  <c r="G341" i="13"/>
  <c r="H341" i="13" a="1"/>
  <c r="H341" i="13"/>
  <c r="G342" i="13" a="1"/>
  <c r="G342" i="13"/>
  <c r="H342" i="13" a="1"/>
  <c r="H342" i="13"/>
  <c r="G343" i="13" a="1"/>
  <c r="G343" i="13"/>
  <c r="H343" i="13" a="1"/>
  <c r="H343" i="13"/>
  <c r="G344" i="13" a="1"/>
  <c r="G344" i="13"/>
  <c r="H344" i="13" a="1"/>
  <c r="H344" i="13"/>
  <c r="G345" i="13" a="1"/>
  <c r="G345" i="13"/>
  <c r="H345" i="13" a="1"/>
  <c r="H345" i="13"/>
  <c r="G346" i="13" a="1"/>
  <c r="G346" i="13"/>
  <c r="H346" i="13" a="1"/>
  <c r="H346" i="13"/>
  <c r="G347" i="13" a="1"/>
  <c r="G347" i="13"/>
  <c r="H347" i="13" a="1"/>
  <c r="H347" i="13"/>
  <c r="G348" i="13" a="1"/>
  <c r="G348" i="13"/>
  <c r="H348" i="13" a="1"/>
  <c r="H348" i="13"/>
  <c r="G349" i="13" a="1"/>
  <c r="G349" i="13"/>
  <c r="H349" i="13" a="1"/>
  <c r="H349" i="13"/>
  <c r="G350" i="13" a="1"/>
  <c r="G350" i="13"/>
  <c r="H350" i="13" a="1"/>
  <c r="H350" i="13"/>
  <c r="G351" i="13" a="1"/>
  <c r="G351" i="13"/>
  <c r="H351" i="13" a="1"/>
  <c r="H351" i="13"/>
  <c r="G352" i="13" a="1"/>
  <c r="G352" i="13"/>
  <c r="H352" i="13" a="1"/>
  <c r="H352" i="13"/>
  <c r="G353" i="13" a="1"/>
  <c r="G353" i="13"/>
  <c r="H353" i="13" a="1"/>
  <c r="H353" i="13"/>
  <c r="G354" i="13" a="1"/>
  <c r="G354" i="13"/>
  <c r="H354" i="13" a="1"/>
  <c r="H354" i="13"/>
  <c r="G355" i="13" a="1"/>
  <c r="G355" i="13"/>
  <c r="H355" i="13" a="1"/>
  <c r="H355" i="13"/>
  <c r="G356" i="13" a="1"/>
  <c r="G356" i="13"/>
  <c r="H356" i="13" a="1"/>
  <c r="H356" i="13"/>
  <c r="G357" i="13" a="1"/>
  <c r="G357" i="13"/>
  <c r="H357" i="13" a="1"/>
  <c r="H357" i="13"/>
  <c r="G358" i="13" a="1"/>
  <c r="G358" i="13"/>
  <c r="H358" i="13" a="1"/>
  <c r="H358" i="13"/>
  <c r="G359" i="13" a="1"/>
  <c r="G359" i="13"/>
  <c r="H359" i="13" a="1"/>
  <c r="H359" i="13"/>
  <c r="G360" i="13" a="1"/>
  <c r="G360" i="13"/>
  <c r="H360" i="13" a="1"/>
  <c r="H360" i="13"/>
  <c r="G361" i="13" a="1"/>
  <c r="G361" i="13"/>
  <c r="H361" i="13" a="1"/>
  <c r="H361" i="13"/>
  <c r="G362" i="13" a="1"/>
  <c r="G362" i="13"/>
  <c r="H362" i="13" a="1"/>
  <c r="H362" i="13"/>
  <c r="G363" i="13" a="1"/>
  <c r="G363" i="13"/>
  <c r="H363" i="13" a="1"/>
  <c r="H363" i="13"/>
  <c r="G364" i="13" a="1"/>
  <c r="G364" i="13"/>
  <c r="H364" i="13" a="1"/>
  <c r="H364" i="13"/>
  <c r="G365" i="13" a="1"/>
  <c r="G365" i="13"/>
  <c r="H365" i="13" a="1"/>
  <c r="H365" i="13"/>
  <c r="G366" i="13" a="1"/>
  <c r="G366" i="13"/>
  <c r="H366" i="13" a="1"/>
  <c r="H366" i="13"/>
  <c r="G367" i="13" a="1"/>
  <c r="G367" i="13"/>
  <c r="H367" i="13" a="1"/>
  <c r="H367" i="13"/>
  <c r="G368" i="13" a="1"/>
  <c r="G368" i="13"/>
  <c r="H368" i="13" a="1"/>
  <c r="H368" i="13"/>
  <c r="G369" i="13" a="1"/>
  <c r="G369" i="13"/>
  <c r="H369" i="13" a="1"/>
  <c r="H369" i="13"/>
  <c r="G370" i="13" a="1"/>
  <c r="G370" i="13"/>
  <c r="H370" i="13" a="1"/>
  <c r="H370" i="13"/>
  <c r="G371" i="13" a="1"/>
  <c r="G371" i="13"/>
  <c r="H371" i="13" a="1"/>
  <c r="H371" i="13"/>
  <c r="G372" i="13" a="1"/>
  <c r="G372" i="13"/>
  <c r="H372" i="13" a="1"/>
  <c r="H372" i="13"/>
  <c r="G373" i="13" a="1"/>
  <c r="G373" i="13"/>
  <c r="H373" i="13" a="1"/>
  <c r="H373" i="13"/>
  <c r="G374" i="13" a="1"/>
  <c r="G374" i="13"/>
  <c r="H374" i="13" a="1"/>
  <c r="H374" i="13"/>
  <c r="G375" i="13" a="1"/>
  <c r="G375" i="13"/>
  <c r="H375" i="13" a="1"/>
  <c r="H375" i="13"/>
  <c r="G376" i="13" a="1"/>
  <c r="G376" i="13"/>
  <c r="H376" i="13" a="1"/>
  <c r="H376" i="13"/>
  <c r="G377" i="13" a="1"/>
  <c r="G377" i="13"/>
  <c r="H377" i="13" a="1"/>
  <c r="H377" i="13"/>
  <c r="G378" i="13" a="1"/>
  <c r="G378" i="13"/>
  <c r="H378" i="13" a="1"/>
  <c r="H378" i="13"/>
  <c r="G379" i="13" a="1"/>
  <c r="G379" i="13"/>
  <c r="H379" i="13" a="1"/>
  <c r="H379" i="13"/>
  <c r="G380" i="13" a="1"/>
  <c r="G380" i="13"/>
  <c r="H380" i="13" a="1"/>
  <c r="H380" i="13"/>
  <c r="G381" i="13" a="1"/>
  <c r="G381" i="13"/>
  <c r="H381" i="13" a="1"/>
  <c r="H381" i="13"/>
  <c r="G382" i="13" a="1"/>
  <c r="G382" i="13"/>
  <c r="H382" i="13" a="1"/>
  <c r="H382" i="13"/>
  <c r="G383" i="13" a="1"/>
  <c r="G383" i="13"/>
  <c r="H383" i="13" a="1"/>
  <c r="H383" i="13"/>
  <c r="G384" i="13" a="1"/>
  <c r="G384" i="13"/>
  <c r="H384" i="13" a="1"/>
  <c r="H384" i="13"/>
  <c r="G385" i="13" a="1"/>
  <c r="G385" i="13"/>
  <c r="H385" i="13" a="1"/>
  <c r="H385" i="13"/>
  <c r="G386" i="13" a="1"/>
  <c r="G386" i="13"/>
  <c r="H386" i="13" a="1"/>
  <c r="H386" i="13"/>
  <c r="G387" i="13" a="1"/>
  <c r="G387" i="13"/>
  <c r="H387" i="13" a="1"/>
  <c r="H387" i="13"/>
  <c r="G388" i="13" a="1"/>
  <c r="G388" i="13"/>
  <c r="H388" i="13" a="1"/>
  <c r="H388" i="13"/>
  <c r="G389" i="13" a="1"/>
  <c r="G389" i="13"/>
  <c r="H389" i="13" a="1"/>
  <c r="H389" i="13"/>
  <c r="G390" i="13" a="1"/>
  <c r="G390" i="13"/>
  <c r="H390" i="13" a="1"/>
  <c r="H390" i="13"/>
  <c r="G391" i="13" a="1"/>
  <c r="G391" i="13"/>
  <c r="H391" i="13" a="1"/>
  <c r="H391" i="13"/>
  <c r="G392" i="13" a="1"/>
  <c r="G392" i="13"/>
  <c r="H392" i="13" a="1"/>
  <c r="H392" i="13"/>
  <c r="G393" i="13" a="1"/>
  <c r="G393" i="13"/>
  <c r="H393" i="13" a="1"/>
  <c r="H393" i="13"/>
  <c r="G394" i="13" a="1"/>
  <c r="G394" i="13"/>
  <c r="H394" i="13" a="1"/>
  <c r="H394" i="13"/>
  <c r="G395" i="13" a="1"/>
  <c r="G395" i="13"/>
  <c r="H395" i="13" a="1"/>
  <c r="H395" i="13"/>
  <c r="G396" i="13" a="1"/>
  <c r="G396" i="13"/>
  <c r="H396" i="13" a="1"/>
  <c r="H396" i="13"/>
  <c r="G397" i="13" a="1"/>
  <c r="G397" i="13"/>
  <c r="H397" i="13" a="1"/>
  <c r="H397" i="13"/>
  <c r="G398" i="13" a="1"/>
  <c r="G398" i="13"/>
  <c r="H398" i="13" a="1"/>
  <c r="H398" i="13"/>
  <c r="G399" i="13" a="1"/>
  <c r="G399" i="13"/>
  <c r="H399" i="13" a="1"/>
  <c r="H399" i="13"/>
  <c r="G400" i="13" a="1"/>
  <c r="G400" i="13"/>
  <c r="H400" i="13" a="1"/>
  <c r="H400" i="13"/>
  <c r="G401" i="13" a="1"/>
  <c r="G401" i="13"/>
  <c r="H401" i="13" a="1"/>
  <c r="H401" i="13"/>
  <c r="G402" i="13" a="1"/>
  <c r="G402" i="13"/>
  <c r="H402" i="13" a="1"/>
  <c r="H402" i="13"/>
  <c r="G403" i="13" a="1"/>
  <c r="G403" i="13"/>
  <c r="H403" i="13" a="1"/>
  <c r="H403" i="13"/>
  <c r="G404" i="13" a="1"/>
  <c r="G404" i="13"/>
  <c r="H404" i="13" a="1"/>
  <c r="H404" i="13"/>
  <c r="G405" i="13" a="1"/>
  <c r="G405" i="13"/>
  <c r="H405" i="13" a="1"/>
  <c r="H405" i="13"/>
  <c r="G406" i="13" a="1"/>
  <c r="G406" i="13"/>
  <c r="H406" i="13" a="1"/>
  <c r="H406" i="13"/>
  <c r="G407" i="13" a="1"/>
  <c r="G407" i="13"/>
  <c r="H407" i="13" a="1"/>
  <c r="H407" i="13"/>
  <c r="G408" i="13" a="1"/>
  <c r="G408" i="13"/>
  <c r="H408" i="13" a="1"/>
  <c r="H408" i="13"/>
  <c r="G409" i="13" a="1"/>
  <c r="G409" i="13"/>
  <c r="H409" i="13" a="1"/>
  <c r="H409" i="13"/>
  <c r="G410" i="13" a="1"/>
  <c r="G410" i="13"/>
  <c r="H410" i="13" a="1"/>
  <c r="H410" i="13"/>
  <c r="G411" i="13" a="1"/>
  <c r="G411" i="13"/>
  <c r="H411" i="13" a="1"/>
  <c r="H411" i="13"/>
  <c r="G412" i="13" a="1"/>
  <c r="G412" i="13"/>
  <c r="H412" i="13" a="1"/>
  <c r="H412" i="13"/>
  <c r="G413" i="13" a="1"/>
  <c r="G413" i="13"/>
  <c r="H413" i="13" a="1"/>
  <c r="H413" i="13"/>
  <c r="G414" i="13" a="1"/>
  <c r="G414" i="13"/>
  <c r="H414" i="13" a="1"/>
  <c r="H414" i="13"/>
  <c r="G415" i="13" a="1"/>
  <c r="G415" i="13"/>
  <c r="H415" i="13" a="1"/>
  <c r="H415" i="13"/>
  <c r="G416" i="13" a="1"/>
  <c r="G416" i="13"/>
  <c r="H416" i="13" a="1"/>
  <c r="H416" i="13"/>
  <c r="G417" i="13" a="1"/>
  <c r="G417" i="13"/>
  <c r="H417" i="13" a="1"/>
  <c r="H417" i="13"/>
  <c r="G418" i="13" a="1"/>
  <c r="G418" i="13"/>
  <c r="H418" i="13" a="1"/>
  <c r="H418" i="13"/>
  <c r="G419" i="13" a="1"/>
  <c r="G419" i="13"/>
  <c r="H419" i="13" a="1"/>
  <c r="H419" i="13"/>
  <c r="G420" i="13" a="1"/>
  <c r="G420" i="13"/>
  <c r="H420" i="13" a="1"/>
  <c r="H420" i="13"/>
  <c r="G421" i="13" a="1"/>
  <c r="G421" i="13"/>
  <c r="H421" i="13" a="1"/>
  <c r="H421" i="13"/>
  <c r="G422" i="13" a="1"/>
  <c r="G422" i="13"/>
  <c r="H422" i="13" a="1"/>
  <c r="H422" i="13"/>
  <c r="G423" i="13" a="1"/>
  <c r="G423" i="13"/>
  <c r="H423" i="13" a="1"/>
  <c r="H423" i="13"/>
  <c r="G424" i="13" a="1"/>
  <c r="G424" i="13"/>
  <c r="H424" i="13" a="1"/>
  <c r="H424" i="13"/>
  <c r="G425" i="13" a="1"/>
  <c r="G425" i="13"/>
  <c r="H425" i="13" a="1"/>
  <c r="H425" i="13"/>
  <c r="G426" i="13" a="1"/>
  <c r="G426" i="13"/>
  <c r="H426" i="13" a="1"/>
  <c r="H426" i="13"/>
  <c r="G427" i="13" a="1"/>
  <c r="G427" i="13"/>
  <c r="H427" i="13" a="1"/>
  <c r="H427" i="13"/>
  <c r="G428" i="13" a="1"/>
  <c r="G428" i="13"/>
  <c r="H428" i="13" a="1"/>
  <c r="H428" i="13"/>
  <c r="G429" i="13" a="1"/>
  <c r="G429" i="13"/>
  <c r="H429" i="13" a="1"/>
  <c r="H429" i="13"/>
  <c r="G430" i="13" a="1"/>
  <c r="G430" i="13"/>
  <c r="H430" i="13" a="1"/>
  <c r="H430" i="13"/>
  <c r="G431" i="13" a="1"/>
  <c r="G431" i="13"/>
  <c r="H431" i="13" a="1"/>
  <c r="H431" i="13"/>
  <c r="G432" i="13" a="1"/>
  <c r="G432" i="13"/>
  <c r="H432" i="13" a="1"/>
  <c r="H432" i="13"/>
  <c r="G433" i="13" a="1"/>
  <c r="G433" i="13"/>
  <c r="H433" i="13" a="1"/>
  <c r="H433" i="13"/>
  <c r="G434" i="13" a="1"/>
  <c r="G434" i="13"/>
  <c r="H434" i="13" a="1"/>
  <c r="H434" i="13"/>
  <c r="G435" i="13" a="1"/>
  <c r="G435" i="13"/>
  <c r="H435" i="13" a="1"/>
  <c r="H435" i="13"/>
  <c r="G436" i="13" a="1"/>
  <c r="G436" i="13"/>
  <c r="H436" i="13" a="1"/>
  <c r="H436" i="13"/>
  <c r="G437" i="13" a="1"/>
  <c r="G437" i="13"/>
  <c r="H437" i="13" a="1"/>
  <c r="H437" i="13"/>
  <c r="G438" i="13" a="1"/>
  <c r="G438" i="13"/>
  <c r="H438" i="13" a="1"/>
  <c r="H438" i="13"/>
  <c r="G439" i="13" a="1"/>
  <c r="G439" i="13"/>
  <c r="H439" i="13" a="1"/>
  <c r="H439" i="13"/>
  <c r="G440" i="13" a="1"/>
  <c r="G440" i="13"/>
  <c r="H440" i="13" a="1"/>
  <c r="H440" i="13"/>
  <c r="G441" i="13" a="1"/>
  <c r="G441" i="13"/>
  <c r="H441" i="13" a="1"/>
  <c r="H441" i="13"/>
  <c r="G442" i="13" a="1"/>
  <c r="G442" i="13"/>
  <c r="H442" i="13" a="1"/>
  <c r="H442" i="13"/>
  <c r="G443" i="13" a="1"/>
  <c r="G443" i="13"/>
  <c r="H443" i="13" a="1"/>
  <c r="H443" i="13"/>
  <c r="G444" i="13" a="1"/>
  <c r="G444" i="13"/>
  <c r="H444" i="13" a="1"/>
  <c r="H444" i="13"/>
  <c r="G445" i="13" a="1"/>
  <c r="G445" i="13"/>
  <c r="H445" i="13" a="1"/>
  <c r="H445" i="13"/>
  <c r="G446" i="13" a="1"/>
  <c r="G446" i="13"/>
  <c r="H446" i="13" a="1"/>
  <c r="H446" i="13"/>
  <c r="G447" i="13" a="1"/>
  <c r="G447" i="13"/>
  <c r="H447" i="13" a="1"/>
  <c r="H447" i="13"/>
  <c r="G448" i="13" a="1"/>
  <c r="G448" i="13"/>
  <c r="H448" i="13" a="1"/>
  <c r="H448" i="13"/>
  <c r="G449" i="13" a="1"/>
  <c r="G449" i="13"/>
  <c r="H449" i="13" a="1"/>
  <c r="H449" i="13"/>
  <c r="G450" i="13" a="1"/>
  <c r="G450" i="13"/>
  <c r="H450" i="13" a="1"/>
  <c r="H450" i="13"/>
  <c r="G451" i="13" a="1"/>
  <c r="G451" i="13"/>
  <c r="H451" i="13" a="1"/>
  <c r="H451" i="13"/>
  <c r="G452" i="13" a="1"/>
  <c r="G452" i="13"/>
  <c r="H452" i="13" a="1"/>
  <c r="H452" i="13"/>
  <c r="G453" i="13" a="1"/>
  <c r="G453" i="13"/>
  <c r="H453" i="13" a="1"/>
  <c r="H453" i="13"/>
  <c r="G454" i="13" a="1"/>
  <c r="G454" i="13"/>
  <c r="H454" i="13" a="1"/>
  <c r="H454" i="13"/>
  <c r="G455" i="13" a="1"/>
  <c r="G455" i="13"/>
  <c r="H455" i="13" a="1"/>
  <c r="H455" i="13"/>
  <c r="G456" i="13" a="1"/>
  <c r="G456" i="13"/>
  <c r="H456" i="13" a="1"/>
  <c r="H456" i="13"/>
  <c r="G457" i="13" a="1"/>
  <c r="G457" i="13"/>
  <c r="H457" i="13" a="1"/>
  <c r="H457" i="13"/>
  <c r="G458" i="13" a="1"/>
  <c r="G458" i="13"/>
  <c r="H458" i="13" a="1"/>
  <c r="H458" i="13"/>
  <c r="G459" i="13" a="1"/>
  <c r="G459" i="13"/>
  <c r="H459" i="13" a="1"/>
  <c r="H459" i="13"/>
  <c r="G460" i="13" a="1"/>
  <c r="G460" i="13"/>
  <c r="H460" i="13" a="1"/>
  <c r="H460" i="13"/>
  <c r="G461" i="13" a="1"/>
  <c r="G461" i="13"/>
  <c r="H461" i="13" a="1"/>
  <c r="H461" i="13"/>
  <c r="G462" i="13" a="1"/>
  <c r="G462" i="13"/>
  <c r="H462" i="13" a="1"/>
  <c r="H462" i="13"/>
  <c r="G463" i="13" a="1"/>
  <c r="G463" i="13"/>
  <c r="H463" i="13" a="1"/>
  <c r="H463" i="13"/>
  <c r="G464" i="13" a="1"/>
  <c r="G464" i="13"/>
  <c r="H464" i="13" a="1"/>
  <c r="H464" i="13"/>
  <c r="G465" i="13" a="1"/>
  <c r="G465" i="13"/>
  <c r="H465" i="13" a="1"/>
  <c r="H465" i="13"/>
  <c r="G466" i="13" a="1"/>
  <c r="G466" i="13"/>
  <c r="H466" i="13" a="1"/>
  <c r="H466" i="13"/>
  <c r="G467" i="13" a="1"/>
  <c r="G467" i="13"/>
  <c r="H467" i="13" a="1"/>
  <c r="H467" i="13"/>
  <c r="G468" i="13" a="1"/>
  <c r="G468" i="13"/>
  <c r="H468" i="13" a="1"/>
  <c r="H468" i="13"/>
  <c r="G469" i="13" a="1"/>
  <c r="G469" i="13"/>
  <c r="H469" i="13" a="1"/>
  <c r="H469" i="13"/>
  <c r="G470" i="13" a="1"/>
  <c r="G470" i="13"/>
  <c r="H470" i="13" a="1"/>
  <c r="H470" i="13"/>
  <c r="G471" i="13" a="1"/>
  <c r="G471" i="13"/>
  <c r="H471" i="13" a="1"/>
  <c r="H471" i="13"/>
  <c r="G472" i="13" a="1"/>
  <c r="G472" i="13"/>
  <c r="H472" i="13" a="1"/>
  <c r="H472" i="13"/>
  <c r="G473" i="13" a="1"/>
  <c r="G473" i="13"/>
  <c r="H473" i="13" a="1"/>
  <c r="H473" i="13"/>
  <c r="G474" i="13" a="1"/>
  <c r="G474" i="13"/>
  <c r="H474" i="13" a="1"/>
  <c r="H474" i="13"/>
  <c r="G475" i="13" a="1"/>
  <c r="G475" i="13"/>
  <c r="H475" i="13" a="1"/>
  <c r="H475" i="13"/>
  <c r="G476" i="13" a="1"/>
  <c r="G476" i="13"/>
  <c r="H476" i="13" a="1"/>
  <c r="H476" i="13"/>
  <c r="G477" i="13" a="1"/>
  <c r="G477" i="13"/>
  <c r="H477" i="13" a="1"/>
  <c r="H477" i="13"/>
  <c r="G478" i="13" a="1"/>
  <c r="G478" i="13"/>
  <c r="H478" i="13" a="1"/>
  <c r="H478" i="13"/>
  <c r="G479" i="13" a="1"/>
  <c r="G479" i="13"/>
  <c r="H479" i="13" a="1"/>
  <c r="H479" i="13"/>
  <c r="G480" i="13" a="1"/>
  <c r="G480" i="13"/>
  <c r="H480" i="13" a="1"/>
  <c r="H480" i="13"/>
  <c r="G481" i="13" a="1"/>
  <c r="G481" i="13"/>
  <c r="H481" i="13" a="1"/>
  <c r="H481" i="13"/>
  <c r="G482" i="13" a="1"/>
  <c r="G482" i="13"/>
  <c r="H482" i="13" a="1"/>
  <c r="H482" i="13"/>
  <c r="G483" i="13" a="1"/>
  <c r="G483" i="13"/>
  <c r="H483" i="13" a="1"/>
  <c r="H483" i="13"/>
  <c r="G484" i="13" a="1"/>
  <c r="G484" i="13"/>
  <c r="H484" i="13" a="1"/>
  <c r="H484" i="13"/>
  <c r="G485" i="13" a="1"/>
  <c r="G485" i="13"/>
  <c r="H485" i="13" a="1"/>
  <c r="H485" i="13"/>
  <c r="G486" i="13" a="1"/>
  <c r="G486" i="13"/>
  <c r="H486" i="13" a="1"/>
  <c r="H486" i="13"/>
  <c r="G487" i="13" a="1"/>
  <c r="G487" i="13"/>
  <c r="H487" i="13" a="1"/>
  <c r="H487" i="13"/>
  <c r="G488" i="13" a="1"/>
  <c r="G488" i="13"/>
  <c r="H488" i="13" a="1"/>
  <c r="H488" i="13"/>
  <c r="G489" i="13" a="1"/>
  <c r="G489" i="13"/>
  <c r="H489" i="13" a="1"/>
  <c r="H489" i="13"/>
  <c r="G490" i="13" a="1"/>
  <c r="G490" i="13"/>
  <c r="H490" i="13" a="1"/>
  <c r="H490" i="13"/>
  <c r="G491" i="13" a="1"/>
  <c r="G491" i="13"/>
  <c r="H491" i="13" a="1"/>
  <c r="H491" i="13"/>
  <c r="G492" i="13" a="1"/>
  <c r="G492" i="13"/>
  <c r="H492" i="13" a="1"/>
  <c r="H492" i="13"/>
  <c r="G493" i="13" a="1"/>
  <c r="G493" i="13"/>
  <c r="H493" i="13" a="1"/>
  <c r="H493" i="13"/>
  <c r="G494" i="13" a="1"/>
  <c r="G494" i="13"/>
  <c r="H494" i="13" a="1"/>
  <c r="H494" i="13"/>
  <c r="G495" i="13" a="1"/>
  <c r="G495" i="13"/>
  <c r="H495" i="13" a="1"/>
  <c r="H495" i="13"/>
  <c r="G496" i="13" a="1"/>
  <c r="G496" i="13"/>
  <c r="H496" i="13" a="1"/>
  <c r="H496" i="13"/>
  <c r="G497" i="13" a="1"/>
  <c r="G497" i="13"/>
  <c r="H497" i="13" a="1"/>
  <c r="H497" i="13"/>
  <c r="G498" i="13" a="1"/>
  <c r="G498" i="13"/>
  <c r="H498" i="13" a="1"/>
  <c r="H498" i="13"/>
  <c r="G499" i="13" a="1"/>
  <c r="G499" i="13"/>
  <c r="H499" i="13" a="1"/>
  <c r="H499" i="13"/>
  <c r="G500" i="13" a="1"/>
  <c r="G500" i="13"/>
  <c r="H500" i="13" a="1"/>
  <c r="H500" i="13"/>
  <c r="G501" i="13" a="1"/>
  <c r="G501" i="13"/>
  <c r="H501" i="13" a="1"/>
  <c r="H501" i="13"/>
  <c r="G502" i="13" a="1"/>
  <c r="G502" i="13"/>
  <c r="H502" i="13" a="1"/>
  <c r="H502" i="13"/>
  <c r="G503" i="13" a="1"/>
  <c r="G503" i="13"/>
  <c r="H503" i="13" a="1"/>
  <c r="H503" i="13"/>
  <c r="G504" i="13" a="1"/>
  <c r="G504" i="13"/>
  <c r="H504" i="13" a="1"/>
  <c r="H504" i="13"/>
  <c r="G505" i="13" a="1"/>
  <c r="G505" i="13"/>
  <c r="H505" i="13" a="1"/>
  <c r="H505" i="13"/>
  <c r="G506" i="13" a="1"/>
  <c r="G506" i="13"/>
  <c r="H506" i="13" a="1"/>
  <c r="H506" i="13"/>
  <c r="G507" i="13" a="1"/>
  <c r="G507" i="13"/>
  <c r="H507" i="13" a="1"/>
  <c r="H507" i="13"/>
  <c r="G508" i="13" a="1"/>
  <c r="G508" i="13"/>
  <c r="H508" i="13" a="1"/>
  <c r="H508" i="13"/>
  <c r="G509" i="13" a="1"/>
  <c r="G509" i="13"/>
  <c r="H509" i="13" a="1"/>
  <c r="H509" i="13"/>
  <c r="G510" i="13" a="1"/>
  <c r="G510" i="13"/>
  <c r="H510" i="13" a="1"/>
  <c r="H510" i="13"/>
  <c r="G511" i="13" a="1"/>
  <c r="G511" i="13"/>
  <c r="H511" i="13" a="1"/>
  <c r="H511" i="13"/>
  <c r="G512" i="13" a="1"/>
  <c r="G512" i="13"/>
  <c r="H512" i="13" a="1"/>
  <c r="H512" i="13"/>
  <c r="G513" i="13" a="1"/>
  <c r="G513" i="13"/>
  <c r="H513" i="13" a="1"/>
  <c r="H513" i="13"/>
  <c r="G514" i="13" a="1"/>
  <c r="G514" i="13"/>
  <c r="H514" i="13" a="1"/>
  <c r="H514" i="13"/>
  <c r="G515" i="13" a="1"/>
  <c r="G515" i="13"/>
  <c r="H515" i="13" a="1"/>
  <c r="H515" i="13"/>
  <c r="G516" i="13" a="1"/>
  <c r="G516" i="13"/>
  <c r="H516" i="13" a="1"/>
  <c r="H516" i="13"/>
  <c r="G517" i="13" a="1"/>
  <c r="G517" i="13"/>
  <c r="H517" i="13" a="1"/>
  <c r="H517" i="13"/>
  <c r="G518" i="13" a="1"/>
  <c r="G518" i="13"/>
  <c r="H518" i="13" a="1"/>
  <c r="H518" i="13"/>
  <c r="G519" i="13" a="1"/>
  <c r="G519" i="13"/>
  <c r="H519" i="13" a="1"/>
  <c r="H519" i="13"/>
  <c r="G520" i="13" a="1"/>
  <c r="G520" i="13"/>
  <c r="H520" i="13" a="1"/>
  <c r="H520" i="13"/>
  <c r="G521" i="13" a="1"/>
  <c r="G521" i="13"/>
  <c r="H521" i="13" a="1"/>
  <c r="H521" i="13"/>
  <c r="G522" i="13" a="1"/>
  <c r="G522" i="13"/>
  <c r="H522" i="13" a="1"/>
  <c r="H522" i="13"/>
  <c r="G523" i="13" a="1"/>
  <c r="G523" i="13"/>
  <c r="H523" i="13" a="1"/>
  <c r="H523" i="13"/>
  <c r="G524" i="13" a="1"/>
  <c r="G524" i="13"/>
  <c r="H524" i="13" a="1"/>
  <c r="H524" i="13"/>
  <c r="G525" i="13" a="1"/>
  <c r="G525" i="13"/>
  <c r="H525" i="13" a="1"/>
  <c r="H525" i="13"/>
  <c r="G526" i="13" a="1"/>
  <c r="G526" i="13"/>
  <c r="H526" i="13" a="1"/>
  <c r="H526" i="13"/>
  <c r="G527" i="13" a="1"/>
  <c r="G527" i="13"/>
  <c r="H527" i="13" a="1"/>
  <c r="H527" i="13"/>
  <c r="G528" i="13" a="1"/>
  <c r="G528" i="13"/>
  <c r="H528" i="13" a="1"/>
  <c r="H528" i="13"/>
  <c r="G529" i="13" a="1"/>
  <c r="G529" i="13"/>
  <c r="H529" i="13" a="1"/>
  <c r="H529" i="13"/>
  <c r="G530" i="13" a="1"/>
  <c r="G530" i="13"/>
  <c r="H530" i="13" a="1"/>
  <c r="H530" i="13"/>
  <c r="G531" i="13" a="1"/>
  <c r="G531" i="13"/>
  <c r="H531" i="13" a="1"/>
  <c r="H531" i="13"/>
  <c r="G532" i="13" a="1"/>
  <c r="G532" i="13"/>
  <c r="H532" i="13" a="1"/>
  <c r="H532" i="13"/>
  <c r="G533" i="13" a="1"/>
  <c r="G533" i="13"/>
  <c r="H533" i="13" a="1"/>
  <c r="H533" i="13"/>
  <c r="G534" i="13" a="1"/>
  <c r="G534" i="13"/>
  <c r="H534" i="13" a="1"/>
  <c r="H534" i="13"/>
  <c r="G535" i="13" a="1"/>
  <c r="G535" i="13"/>
  <c r="H535" i="13" a="1"/>
  <c r="H535" i="13"/>
  <c r="G536" i="13" a="1"/>
  <c r="G536" i="13"/>
  <c r="H536" i="13" a="1"/>
  <c r="H536" i="13"/>
  <c r="G537" i="13" a="1"/>
  <c r="G537" i="13"/>
  <c r="H537" i="13" a="1"/>
  <c r="H537" i="13"/>
  <c r="G538" i="13" a="1"/>
  <c r="G538" i="13"/>
  <c r="H538" i="13" a="1"/>
  <c r="H538" i="13"/>
  <c r="G539" i="13" a="1"/>
  <c r="G539" i="13"/>
  <c r="H539" i="13" a="1"/>
  <c r="H539" i="13"/>
  <c r="G540" i="13" a="1"/>
  <c r="G540" i="13"/>
  <c r="H540" i="13" a="1"/>
  <c r="H540" i="13"/>
  <c r="G541" i="13" a="1"/>
  <c r="G541" i="13"/>
  <c r="H541" i="13" a="1"/>
  <c r="H541" i="13"/>
  <c r="G542" i="13" a="1"/>
  <c r="G542" i="13"/>
  <c r="H542" i="13" a="1"/>
  <c r="H542" i="13"/>
  <c r="G543" i="13" a="1"/>
  <c r="G543" i="13"/>
  <c r="H543" i="13" a="1"/>
  <c r="H543" i="13"/>
  <c r="G544" i="13" a="1"/>
  <c r="G544" i="13"/>
  <c r="H544" i="13" a="1"/>
  <c r="H544" i="13"/>
  <c r="G545" i="13" a="1"/>
  <c r="G545" i="13"/>
  <c r="H545" i="13" a="1"/>
  <c r="H545" i="13"/>
  <c r="G546" i="13" a="1"/>
  <c r="G546" i="13"/>
  <c r="H546" i="13" a="1"/>
  <c r="H546" i="13"/>
  <c r="G547" i="13" a="1"/>
  <c r="G547" i="13"/>
  <c r="H547" i="13" a="1"/>
  <c r="H547" i="13"/>
  <c r="G548" i="13" a="1"/>
  <c r="G548" i="13"/>
  <c r="H548" i="13" a="1"/>
  <c r="H548" i="13"/>
  <c r="G549" i="13" a="1"/>
  <c r="G549" i="13"/>
  <c r="H549" i="13" a="1"/>
  <c r="H549" i="13"/>
  <c r="G550" i="13" a="1"/>
  <c r="G550" i="13"/>
  <c r="H550" i="13" a="1"/>
  <c r="H550" i="13"/>
  <c r="G551" i="13" a="1"/>
  <c r="G551" i="13"/>
  <c r="H551" i="13" a="1"/>
  <c r="H551" i="13"/>
  <c r="G552" i="13" a="1"/>
  <c r="G552" i="13"/>
  <c r="H552" i="13" a="1"/>
  <c r="H552" i="13"/>
  <c r="G553" i="13" a="1"/>
  <c r="G553" i="13"/>
  <c r="H553" i="13" a="1"/>
  <c r="H553" i="13"/>
  <c r="G554" i="13" a="1"/>
  <c r="G554" i="13"/>
  <c r="H554" i="13" a="1"/>
  <c r="H554" i="13"/>
  <c r="G555" i="13" a="1"/>
  <c r="G555" i="13"/>
  <c r="H555" i="13" a="1"/>
  <c r="H555" i="13"/>
  <c r="G556" i="13" a="1"/>
  <c r="G556" i="13"/>
  <c r="H556" i="13" a="1"/>
  <c r="H556" i="13"/>
  <c r="G557" i="13" a="1"/>
  <c r="G557" i="13"/>
  <c r="H557" i="13" a="1"/>
  <c r="H557" i="13"/>
  <c r="G558" i="13" a="1"/>
  <c r="G558" i="13"/>
  <c r="H558" i="13" a="1"/>
  <c r="H558" i="13"/>
  <c r="G559" i="13" a="1"/>
  <c r="G559" i="13"/>
  <c r="H559" i="13" a="1"/>
  <c r="H559" i="13"/>
  <c r="G560" i="13" a="1"/>
  <c r="G560" i="13"/>
  <c r="H560" i="13" a="1"/>
  <c r="H560" i="13"/>
  <c r="G561" i="13" a="1"/>
  <c r="G561" i="13"/>
  <c r="H561" i="13" a="1"/>
  <c r="H561" i="13"/>
  <c r="G562" i="13" a="1"/>
  <c r="G562" i="13"/>
  <c r="H562" i="13" a="1"/>
  <c r="H562" i="13"/>
  <c r="G563" i="13" a="1"/>
  <c r="G563" i="13"/>
  <c r="H563" i="13" a="1"/>
  <c r="H563" i="13"/>
  <c r="G564" i="13" a="1"/>
  <c r="G564" i="13"/>
  <c r="H564" i="13" a="1"/>
  <c r="H564" i="13"/>
  <c r="G565" i="13" a="1"/>
  <c r="G565" i="13"/>
  <c r="H565" i="13" a="1"/>
  <c r="H565" i="13"/>
  <c r="G566" i="13" a="1"/>
  <c r="G566" i="13"/>
  <c r="H566" i="13" a="1"/>
  <c r="H566" i="13"/>
  <c r="G567" i="13" a="1"/>
  <c r="G567" i="13"/>
  <c r="H567" i="13" a="1"/>
  <c r="H567" i="13"/>
  <c r="G568" i="13" a="1"/>
  <c r="G568" i="13"/>
  <c r="H568" i="13" a="1"/>
  <c r="H568" i="13"/>
  <c r="G569" i="13" a="1"/>
  <c r="G569" i="13"/>
  <c r="H569" i="13" a="1"/>
  <c r="H569" i="13"/>
  <c r="G570" i="13" a="1"/>
  <c r="G570" i="13"/>
  <c r="H570" i="13" a="1"/>
  <c r="H570" i="13"/>
  <c r="G571" i="13" a="1"/>
  <c r="G571" i="13"/>
  <c r="H571" i="13" a="1"/>
  <c r="H571" i="13"/>
  <c r="G572" i="13" a="1"/>
  <c r="G572" i="13"/>
  <c r="H572" i="13" a="1"/>
  <c r="H572" i="13"/>
  <c r="G573" i="13" a="1"/>
  <c r="G573" i="13"/>
  <c r="H573" i="13" a="1"/>
  <c r="H573" i="13"/>
  <c r="G574" i="13" a="1"/>
  <c r="G574" i="13"/>
  <c r="H574" i="13" a="1"/>
  <c r="H574" i="13"/>
  <c r="G575" i="13" a="1"/>
  <c r="G575" i="13"/>
  <c r="H575" i="13" a="1"/>
  <c r="H575" i="13"/>
  <c r="G576" i="13" a="1"/>
  <c r="G576" i="13"/>
  <c r="H576" i="13" a="1"/>
  <c r="H576" i="13"/>
  <c r="G577" i="13" a="1"/>
  <c r="G577" i="13"/>
  <c r="H577" i="13" a="1"/>
  <c r="H577" i="13"/>
  <c r="G578" i="13" a="1"/>
  <c r="G578" i="13"/>
  <c r="H578" i="13" a="1"/>
  <c r="H578" i="13"/>
  <c r="G579" i="13" a="1"/>
  <c r="G579" i="13"/>
  <c r="H579" i="13" a="1"/>
  <c r="H579" i="13"/>
  <c r="G580" i="13" a="1"/>
  <c r="G580" i="13"/>
  <c r="H580" i="13" a="1"/>
  <c r="H580" i="13"/>
  <c r="G581" i="13" a="1"/>
  <c r="G581" i="13"/>
  <c r="H581" i="13" a="1"/>
  <c r="H581" i="13"/>
  <c r="G582" i="13" a="1"/>
  <c r="G582" i="13"/>
  <c r="H582" i="13" a="1"/>
  <c r="H582" i="13"/>
  <c r="G583" i="13" a="1"/>
  <c r="G583" i="13"/>
  <c r="H583" i="13" a="1"/>
  <c r="H583" i="13"/>
  <c r="G584" i="13" a="1"/>
  <c r="G584" i="13"/>
  <c r="H584" i="13" a="1"/>
  <c r="H584" i="13"/>
  <c r="G585" i="13" a="1"/>
  <c r="G585" i="13"/>
  <c r="H585" i="13" a="1"/>
  <c r="H585" i="13"/>
  <c r="G586" i="13" a="1"/>
  <c r="G586" i="13"/>
  <c r="H586" i="13" a="1"/>
  <c r="H586" i="13"/>
  <c r="G587" i="13" a="1"/>
  <c r="G587" i="13"/>
  <c r="H587" i="13" a="1"/>
  <c r="H587" i="13"/>
  <c r="G588" i="13" a="1"/>
  <c r="G588" i="13"/>
  <c r="H588" i="13" a="1"/>
  <c r="H588" i="13"/>
  <c r="G589" i="13" a="1"/>
  <c r="G589" i="13"/>
  <c r="H589" i="13" a="1"/>
  <c r="H589" i="13"/>
  <c r="G590" i="13" a="1"/>
  <c r="G590" i="13"/>
  <c r="H590" i="13" a="1"/>
  <c r="H590" i="13"/>
  <c r="G591" i="13" a="1"/>
  <c r="G591" i="13"/>
  <c r="H591" i="13" a="1"/>
  <c r="H591" i="13"/>
  <c r="G592" i="13" a="1"/>
  <c r="G592" i="13"/>
  <c r="H592" i="13" a="1"/>
  <c r="H592" i="13"/>
  <c r="G593" i="13" a="1"/>
  <c r="G593" i="13"/>
  <c r="H593" i="13" a="1"/>
  <c r="H593" i="13"/>
  <c r="G594" i="13" a="1"/>
  <c r="G594" i="13"/>
  <c r="H594" i="13" a="1"/>
  <c r="H594" i="13"/>
  <c r="G595" i="13" a="1"/>
  <c r="G595" i="13"/>
  <c r="H595" i="13" a="1"/>
  <c r="H595" i="13"/>
  <c r="G596" i="13" a="1"/>
  <c r="G596" i="13"/>
  <c r="H596" i="13" a="1"/>
  <c r="H596" i="13"/>
  <c r="G597" i="13" a="1"/>
  <c r="G597" i="13"/>
  <c r="H597" i="13" a="1"/>
  <c r="H597" i="13"/>
  <c r="G598" i="13" a="1"/>
  <c r="G598" i="13"/>
  <c r="H598" i="13" a="1"/>
  <c r="H598" i="13"/>
  <c r="G599" i="13" a="1"/>
  <c r="G599" i="13"/>
  <c r="H599" i="13" a="1"/>
  <c r="H599" i="13"/>
  <c r="G600" i="13" a="1"/>
  <c r="G600" i="13"/>
  <c r="H600" i="13" a="1"/>
  <c r="H600" i="13"/>
  <c r="G601" i="13" a="1"/>
  <c r="G601" i="13"/>
  <c r="H601" i="13" a="1"/>
  <c r="H601" i="13"/>
  <c r="G602" i="13" a="1"/>
  <c r="G602" i="13"/>
  <c r="H602" i="13" a="1"/>
  <c r="H602" i="13"/>
  <c r="G603" i="13" a="1"/>
  <c r="G603" i="13"/>
  <c r="H603" i="13" a="1"/>
  <c r="H603" i="13"/>
  <c r="G604" i="13" a="1"/>
  <c r="G604" i="13"/>
  <c r="H604" i="13" a="1"/>
  <c r="H604" i="13"/>
  <c r="G605" i="13" a="1"/>
  <c r="G605" i="13"/>
  <c r="H605" i="13" a="1"/>
  <c r="H605" i="13"/>
  <c r="G606" i="13" a="1"/>
  <c r="G606" i="13"/>
  <c r="H606" i="13" a="1"/>
  <c r="H606" i="13"/>
  <c r="G607" i="13" a="1"/>
  <c r="G607" i="13"/>
  <c r="H607" i="13" a="1"/>
  <c r="H607" i="13"/>
  <c r="G608" i="13" a="1"/>
  <c r="G608" i="13"/>
  <c r="H608" i="13" a="1"/>
  <c r="H608" i="13"/>
  <c r="G609" i="13" a="1"/>
  <c r="G609" i="13"/>
  <c r="H609" i="13" a="1"/>
  <c r="H609" i="13"/>
  <c r="G610" i="13" a="1"/>
  <c r="G610" i="13"/>
  <c r="H610" i="13" a="1"/>
  <c r="H610" i="13"/>
  <c r="G611" i="13" a="1"/>
  <c r="G611" i="13"/>
  <c r="H611" i="13" a="1"/>
  <c r="H611" i="13"/>
  <c r="G612" i="13" a="1"/>
  <c r="G612" i="13"/>
  <c r="H612" i="13" a="1"/>
  <c r="H612" i="13"/>
  <c r="G613" i="13" a="1"/>
  <c r="G613" i="13"/>
  <c r="H613" i="13" a="1"/>
  <c r="H613" i="13"/>
  <c r="G614" i="13" a="1"/>
  <c r="G614" i="13"/>
  <c r="H614" i="13" a="1"/>
  <c r="H614" i="13"/>
  <c r="G615" i="13" a="1"/>
  <c r="G615" i="13"/>
  <c r="H615" i="13" a="1"/>
  <c r="H615" i="13"/>
  <c r="G616" i="13" a="1"/>
  <c r="G616" i="13"/>
  <c r="H616" i="13" a="1"/>
  <c r="H616" i="13"/>
  <c r="G617" i="13" a="1"/>
  <c r="G617" i="13"/>
  <c r="H617" i="13" a="1"/>
  <c r="H617" i="13"/>
  <c r="G618" i="13" a="1"/>
  <c r="G618" i="13"/>
  <c r="H618" i="13" a="1"/>
  <c r="H618" i="13"/>
  <c r="G619" i="13" a="1"/>
  <c r="G619" i="13"/>
  <c r="H619" i="13" a="1"/>
  <c r="H619" i="13"/>
  <c r="G620" i="13" a="1"/>
  <c r="G620" i="13"/>
  <c r="H620" i="13" a="1"/>
  <c r="H620" i="13"/>
  <c r="G621" i="13" a="1"/>
  <c r="G621" i="13"/>
  <c r="H621" i="13" a="1"/>
  <c r="H621" i="13"/>
  <c r="G622" i="13" a="1"/>
  <c r="G622" i="13"/>
  <c r="H622" i="13" a="1"/>
  <c r="H622" i="13"/>
  <c r="G623" i="13" a="1"/>
  <c r="G623" i="13"/>
  <c r="H623" i="13" a="1"/>
  <c r="H623" i="13"/>
  <c r="G624" i="13" a="1"/>
  <c r="G624" i="13"/>
  <c r="H624" i="13" a="1"/>
  <c r="H624" i="13"/>
  <c r="G625" i="13" a="1"/>
  <c r="G625" i="13"/>
  <c r="H625" i="13" a="1"/>
  <c r="H625" i="13"/>
  <c r="G626" i="13" a="1"/>
  <c r="G626" i="13"/>
  <c r="H626" i="13" a="1"/>
  <c r="H626" i="13"/>
  <c r="G627" i="13" a="1"/>
  <c r="G627" i="13"/>
  <c r="H627" i="13" a="1"/>
  <c r="H627" i="13"/>
  <c r="G628" i="13" a="1"/>
  <c r="G628" i="13"/>
  <c r="H628" i="13" a="1"/>
  <c r="H628" i="13"/>
  <c r="G629" i="13" a="1"/>
  <c r="G629" i="13"/>
  <c r="H629" i="13" a="1"/>
  <c r="H629" i="13"/>
  <c r="G630" i="13" a="1"/>
  <c r="G630" i="13"/>
  <c r="H630" i="13" a="1"/>
  <c r="H630" i="13"/>
  <c r="G631" i="13" a="1"/>
  <c r="G631" i="13"/>
  <c r="H631" i="13" a="1"/>
  <c r="H631" i="13"/>
  <c r="G632" i="13" a="1"/>
  <c r="G632" i="13"/>
  <c r="H632" i="13" a="1"/>
  <c r="H632" i="13"/>
  <c r="G633" i="13" a="1"/>
  <c r="G633" i="13"/>
  <c r="H633" i="13" a="1"/>
  <c r="H633" i="13"/>
  <c r="G634" i="13" a="1"/>
  <c r="G634" i="13"/>
  <c r="H634" i="13" a="1"/>
  <c r="H634" i="13"/>
  <c r="G635" i="13" a="1"/>
  <c r="G635" i="13"/>
  <c r="H635" i="13" a="1"/>
  <c r="H635" i="13"/>
  <c r="G636" i="13" a="1"/>
  <c r="G636" i="13"/>
  <c r="H636" i="13" a="1"/>
  <c r="H636" i="13"/>
  <c r="G637" i="13" a="1"/>
  <c r="G637" i="13"/>
  <c r="H637" i="13" a="1"/>
  <c r="H637" i="13"/>
  <c r="G638" i="13" a="1"/>
  <c r="G638" i="13"/>
  <c r="H638" i="13" a="1"/>
  <c r="H638" i="13"/>
  <c r="G639" i="13" a="1"/>
  <c r="G639" i="13"/>
  <c r="H639" i="13" a="1"/>
  <c r="H639" i="13"/>
  <c r="G640" i="13" a="1"/>
  <c r="G640" i="13"/>
  <c r="H640" i="13" a="1"/>
  <c r="H640" i="13"/>
  <c r="G641" i="13" a="1"/>
  <c r="G641" i="13"/>
  <c r="H641" i="13" a="1"/>
  <c r="H641" i="13"/>
  <c r="G642" i="13" a="1"/>
  <c r="G642" i="13"/>
  <c r="H642" i="13" a="1"/>
  <c r="H642" i="13"/>
  <c r="G643" i="13" a="1"/>
  <c r="G643" i="13"/>
  <c r="H643" i="13" a="1"/>
  <c r="H643" i="13"/>
  <c r="G644" i="13" a="1"/>
  <c r="G644" i="13"/>
  <c r="H644" i="13" a="1"/>
  <c r="H644" i="13"/>
  <c r="G645" i="13" a="1"/>
  <c r="G645" i="13"/>
  <c r="H645" i="13" a="1"/>
  <c r="H645" i="13"/>
  <c r="G646" i="13" a="1"/>
  <c r="G646" i="13"/>
  <c r="H646" i="13" a="1"/>
  <c r="H646" i="13"/>
  <c r="G647" i="13" a="1"/>
  <c r="G647" i="13"/>
  <c r="H647" i="13" a="1"/>
  <c r="H647" i="13"/>
  <c r="G648" i="13" a="1"/>
  <c r="G648" i="13"/>
  <c r="H648" i="13" a="1"/>
  <c r="H648" i="13"/>
  <c r="G649" i="13" a="1"/>
  <c r="G649" i="13"/>
  <c r="H649" i="13" a="1"/>
  <c r="H649" i="13"/>
  <c r="G650" i="13" a="1"/>
  <c r="G650" i="13"/>
  <c r="H650" i="13" a="1"/>
  <c r="H650" i="13"/>
  <c r="G651" i="13" a="1"/>
  <c r="G651" i="13"/>
  <c r="H651" i="13" a="1"/>
  <c r="H651" i="13"/>
  <c r="G652" i="13" a="1"/>
  <c r="G652" i="13"/>
  <c r="H652" i="13" a="1"/>
  <c r="H652" i="13"/>
  <c r="G653" i="13" a="1"/>
  <c r="G653" i="13"/>
  <c r="H653" i="13" a="1"/>
  <c r="H653" i="13"/>
  <c r="G654" i="13" a="1"/>
  <c r="G654" i="13"/>
  <c r="H654" i="13" a="1"/>
  <c r="H654" i="13"/>
  <c r="G655" i="13" a="1"/>
  <c r="G655" i="13"/>
  <c r="H655" i="13" a="1"/>
  <c r="H655" i="13"/>
  <c r="G656" i="13" a="1"/>
  <c r="G656" i="13"/>
  <c r="H656" i="13" a="1"/>
  <c r="H656" i="13"/>
  <c r="G657" i="13" a="1"/>
  <c r="G657" i="13"/>
  <c r="H657" i="13" a="1"/>
  <c r="H657" i="13"/>
  <c r="G658" i="13" a="1"/>
  <c r="G658" i="13"/>
  <c r="H658" i="13" a="1"/>
  <c r="H658" i="13"/>
  <c r="G659" i="13" a="1"/>
  <c r="G659" i="13"/>
  <c r="H659" i="13" a="1"/>
  <c r="H659" i="13"/>
  <c r="G660" i="13" a="1"/>
  <c r="G660" i="13"/>
  <c r="H660" i="13" a="1"/>
  <c r="H660" i="13"/>
  <c r="G661" i="13" a="1"/>
  <c r="G661" i="13"/>
  <c r="H661" i="13" a="1"/>
  <c r="H661" i="13"/>
  <c r="G662" i="13" a="1"/>
  <c r="G662" i="13"/>
  <c r="H662" i="13" a="1"/>
  <c r="H662" i="13"/>
  <c r="G663" i="13" a="1"/>
  <c r="G663" i="13"/>
  <c r="H663" i="13" a="1"/>
  <c r="H663" i="13"/>
  <c r="G664" i="13" a="1"/>
  <c r="G664" i="13"/>
  <c r="H664" i="13" a="1"/>
  <c r="H664" i="13"/>
  <c r="G665" i="13" a="1"/>
  <c r="G665" i="13"/>
  <c r="H665" i="13" a="1"/>
  <c r="H665" i="13"/>
  <c r="G666" i="13" a="1"/>
  <c r="G666" i="13"/>
  <c r="H666" i="13" a="1"/>
  <c r="H666" i="13"/>
  <c r="G667" i="13" a="1"/>
  <c r="G667" i="13"/>
  <c r="H667" i="13" a="1"/>
  <c r="H667" i="13"/>
  <c r="G668" i="13" a="1"/>
  <c r="G668" i="13"/>
  <c r="H668" i="13" a="1"/>
  <c r="H668" i="13"/>
  <c r="G669" i="13" a="1"/>
  <c r="G669" i="13"/>
  <c r="H669" i="13" a="1"/>
  <c r="H669" i="13"/>
  <c r="G670" i="13" a="1"/>
  <c r="G670" i="13"/>
  <c r="H670" i="13" a="1"/>
  <c r="H670" i="13"/>
  <c r="G671" i="13" a="1"/>
  <c r="G671" i="13"/>
  <c r="H671" i="13" a="1"/>
  <c r="H671" i="13"/>
  <c r="G672" i="13" a="1"/>
  <c r="G672" i="13"/>
  <c r="H672" i="13" a="1"/>
  <c r="H672" i="13"/>
  <c r="G673" i="13" a="1"/>
  <c r="G673" i="13"/>
  <c r="H673" i="13" a="1"/>
  <c r="H673" i="13"/>
  <c r="G674" i="13" a="1"/>
  <c r="G674" i="13"/>
  <c r="H674" i="13" a="1"/>
  <c r="H674" i="13"/>
  <c r="G675" i="13" a="1"/>
  <c r="G675" i="13"/>
  <c r="H675" i="13" a="1"/>
  <c r="H675" i="13"/>
  <c r="G676" i="13" a="1"/>
  <c r="G676" i="13"/>
  <c r="H676" i="13" a="1"/>
  <c r="H676" i="13"/>
  <c r="G677" i="13" a="1"/>
  <c r="G677" i="13"/>
  <c r="H677" i="13" a="1"/>
  <c r="H677" i="13"/>
  <c r="G678" i="13" a="1"/>
  <c r="G678" i="13"/>
  <c r="H678" i="13" a="1"/>
  <c r="H678" i="13"/>
  <c r="G679" i="13" a="1"/>
  <c r="G679" i="13"/>
  <c r="H679" i="13" a="1"/>
  <c r="H679" i="13"/>
  <c r="G680" i="13" a="1"/>
  <c r="G680" i="13"/>
  <c r="H680" i="13" a="1"/>
  <c r="H680" i="13"/>
  <c r="G681" i="13" a="1"/>
  <c r="G681" i="13"/>
  <c r="H681" i="13" a="1"/>
  <c r="H681" i="13"/>
  <c r="G682" i="13" a="1"/>
  <c r="G682" i="13"/>
  <c r="H682" i="13" a="1"/>
  <c r="H682" i="13"/>
  <c r="G683" i="13" a="1"/>
  <c r="G683" i="13"/>
  <c r="H683" i="13" a="1"/>
  <c r="H683" i="13"/>
  <c r="G684" i="13" a="1"/>
  <c r="G684" i="13"/>
  <c r="H684" i="13" a="1"/>
  <c r="H684" i="13"/>
  <c r="G685" i="13" a="1"/>
  <c r="G685" i="13"/>
  <c r="H685" i="13" a="1"/>
  <c r="H685" i="13"/>
  <c r="G686" i="13" a="1"/>
  <c r="G686" i="13"/>
  <c r="H686" i="13" a="1"/>
  <c r="H686" i="13"/>
  <c r="G687" i="13" a="1"/>
  <c r="G687" i="13"/>
  <c r="H687" i="13" a="1"/>
  <c r="H687" i="13"/>
  <c r="G688" i="13" a="1"/>
  <c r="G688" i="13"/>
  <c r="H688" i="13" a="1"/>
  <c r="H688" i="13"/>
  <c r="G689" i="13" a="1"/>
  <c r="G689" i="13"/>
  <c r="H689" i="13" a="1"/>
  <c r="H689" i="13"/>
  <c r="G690" i="13" a="1"/>
  <c r="G690" i="13"/>
  <c r="H690" i="13" a="1"/>
  <c r="H690" i="13"/>
  <c r="G691" i="13" a="1"/>
  <c r="G691" i="13"/>
  <c r="H691" i="13" a="1"/>
  <c r="H691" i="13"/>
  <c r="G692" i="13" a="1"/>
  <c r="G692" i="13"/>
  <c r="H692" i="13" a="1"/>
  <c r="H692" i="13"/>
  <c r="G693" i="13" a="1"/>
  <c r="G693" i="13"/>
  <c r="H693" i="13" a="1"/>
  <c r="H693" i="13"/>
  <c r="G694" i="13" a="1"/>
  <c r="G694" i="13"/>
  <c r="H694" i="13" a="1"/>
  <c r="H694" i="13"/>
  <c r="G695" i="13" a="1"/>
  <c r="G695" i="13"/>
  <c r="H695" i="13" a="1"/>
  <c r="H695" i="13"/>
  <c r="G696" i="13" a="1"/>
  <c r="G696" i="13"/>
  <c r="H696" i="13" a="1"/>
  <c r="H696" i="13"/>
  <c r="G697" i="13" a="1"/>
  <c r="G697" i="13"/>
  <c r="H697" i="13" a="1"/>
  <c r="H697" i="13"/>
  <c r="G698" i="13" a="1"/>
  <c r="G698" i="13"/>
  <c r="H698" i="13" a="1"/>
  <c r="H698" i="13"/>
  <c r="G699" i="13" a="1"/>
  <c r="G699" i="13"/>
  <c r="H699" i="13" a="1"/>
  <c r="H699" i="13"/>
  <c r="G700" i="13" a="1"/>
  <c r="G700" i="13"/>
  <c r="H700" i="13" a="1"/>
  <c r="H700" i="13"/>
  <c r="G701" i="13" a="1"/>
  <c r="G701" i="13"/>
  <c r="H701" i="13" a="1"/>
  <c r="H701" i="13"/>
  <c r="G702" i="13" a="1"/>
  <c r="G702" i="13"/>
  <c r="H702" i="13" a="1"/>
  <c r="H702" i="13"/>
  <c r="G703" i="13" a="1"/>
  <c r="G703" i="13"/>
  <c r="H703" i="13" a="1"/>
  <c r="H703" i="13"/>
  <c r="G704" i="13" a="1"/>
  <c r="G704" i="13"/>
  <c r="H704" i="13" a="1"/>
  <c r="H704" i="13"/>
  <c r="G705" i="13" a="1"/>
  <c r="G705" i="13"/>
  <c r="H705" i="13" a="1"/>
  <c r="H705" i="13"/>
  <c r="G706" i="13" a="1"/>
  <c r="G706" i="13"/>
  <c r="H706" i="13" a="1"/>
  <c r="H706" i="13"/>
  <c r="G707" i="13" a="1"/>
  <c r="G707" i="13"/>
  <c r="H707" i="13" a="1"/>
  <c r="H707" i="13"/>
  <c r="G708" i="13" a="1"/>
  <c r="G708" i="13"/>
  <c r="H708" i="13" a="1"/>
  <c r="H708" i="13"/>
  <c r="G709" i="13" a="1"/>
  <c r="G709" i="13"/>
  <c r="H709" i="13" a="1"/>
  <c r="H709" i="13"/>
  <c r="G710" i="13" a="1"/>
  <c r="G710" i="13"/>
  <c r="H710" i="13" a="1"/>
  <c r="H710" i="13"/>
  <c r="G711" i="13" a="1"/>
  <c r="G711" i="13"/>
  <c r="H711" i="13" a="1"/>
  <c r="H711" i="13"/>
  <c r="G712" i="13" a="1"/>
  <c r="G712" i="13"/>
  <c r="H712" i="13" a="1"/>
  <c r="H712" i="13"/>
  <c r="G713" i="13" a="1"/>
  <c r="G713" i="13"/>
  <c r="H713" i="13" a="1"/>
  <c r="H713" i="13"/>
  <c r="G714" i="13" a="1"/>
  <c r="G714" i="13"/>
  <c r="H714" i="13" a="1"/>
  <c r="H714" i="13"/>
  <c r="G715" i="13" a="1"/>
  <c r="G715" i="13"/>
  <c r="H715" i="13" a="1"/>
  <c r="H715" i="13"/>
  <c r="G716" i="13" a="1"/>
  <c r="G716" i="13"/>
  <c r="H716" i="13" a="1"/>
  <c r="H716" i="13"/>
  <c r="G717" i="13" a="1"/>
  <c r="G717" i="13"/>
  <c r="H717" i="13" a="1"/>
  <c r="H717" i="13"/>
  <c r="G718" i="13" a="1"/>
  <c r="G718" i="13"/>
  <c r="H718" i="13" a="1"/>
  <c r="H718" i="13"/>
  <c r="G719" i="13" a="1"/>
  <c r="G719" i="13"/>
  <c r="H719" i="13" a="1"/>
  <c r="H719" i="13"/>
  <c r="G720" i="13" a="1"/>
  <c r="G720" i="13"/>
  <c r="H720" i="13" a="1"/>
  <c r="H720" i="13"/>
  <c r="G721" i="13" a="1"/>
  <c r="G721" i="13"/>
  <c r="H721" i="13" a="1"/>
  <c r="H721" i="13"/>
  <c r="G722" i="13" a="1"/>
  <c r="G722" i="13"/>
  <c r="H722" i="13" a="1"/>
  <c r="H722" i="13"/>
  <c r="G723" i="13" a="1"/>
  <c r="G723" i="13"/>
  <c r="H723" i="13" a="1"/>
  <c r="H723" i="13"/>
  <c r="G724" i="13" a="1"/>
  <c r="G724" i="13"/>
  <c r="H724" i="13" a="1"/>
  <c r="H724" i="13"/>
  <c r="G725" i="13" a="1"/>
  <c r="G725" i="13"/>
  <c r="H725" i="13" a="1"/>
  <c r="H725" i="13"/>
  <c r="G726" i="13" a="1"/>
  <c r="G726" i="13"/>
  <c r="H726" i="13" a="1"/>
  <c r="H726" i="13"/>
  <c r="G727" i="13" a="1"/>
  <c r="G727" i="13"/>
  <c r="H727" i="13" a="1"/>
  <c r="H727" i="13"/>
  <c r="G728" i="13" a="1"/>
  <c r="G728" i="13"/>
  <c r="H728" i="13" a="1"/>
  <c r="H728" i="13"/>
  <c r="G729" i="13" a="1"/>
  <c r="G729" i="13"/>
  <c r="H729" i="13" a="1"/>
  <c r="H729" i="13"/>
  <c r="G730" i="13" a="1"/>
  <c r="G730" i="13"/>
  <c r="H730" i="13" a="1"/>
  <c r="H730" i="13"/>
  <c r="G731" i="13" a="1"/>
  <c r="G731" i="13"/>
  <c r="H731" i="13" a="1"/>
  <c r="H731" i="13"/>
  <c r="G732" i="13" a="1"/>
  <c r="G732" i="13"/>
  <c r="H732" i="13" a="1"/>
  <c r="H732" i="13"/>
  <c r="G733" i="13" a="1"/>
  <c r="G733" i="13"/>
  <c r="H733" i="13" a="1"/>
  <c r="H733" i="13"/>
  <c r="G734" i="13" a="1"/>
  <c r="G734" i="13"/>
  <c r="H734" i="13" a="1"/>
  <c r="H734" i="13"/>
  <c r="G735" i="13" a="1"/>
  <c r="G735" i="13"/>
  <c r="H735" i="13" a="1"/>
  <c r="H735" i="13"/>
  <c r="G736" i="13" a="1"/>
  <c r="G736" i="13"/>
  <c r="H736" i="13" a="1"/>
  <c r="H736" i="13"/>
  <c r="G737" i="13" a="1"/>
  <c r="G737" i="13"/>
  <c r="H737" i="13" a="1"/>
  <c r="H737" i="13"/>
  <c r="G738" i="13" a="1"/>
  <c r="G738" i="13"/>
  <c r="H738" i="13" a="1"/>
  <c r="H738" i="13"/>
  <c r="G739" i="13" a="1"/>
  <c r="G739" i="13"/>
  <c r="H739" i="13" a="1"/>
  <c r="H739" i="13"/>
  <c r="G740" i="13" a="1"/>
  <c r="G740" i="13"/>
  <c r="H740" i="13" a="1"/>
  <c r="H740" i="13"/>
  <c r="G741" i="13" a="1"/>
  <c r="G741" i="13"/>
  <c r="H741" i="13" a="1"/>
  <c r="H741" i="13"/>
  <c r="G742" i="13" a="1"/>
  <c r="G742" i="13"/>
  <c r="H742" i="13" a="1"/>
  <c r="H742" i="13"/>
  <c r="G743" i="13" a="1"/>
  <c r="G743" i="13"/>
  <c r="H743" i="13" a="1"/>
  <c r="H743" i="13"/>
  <c r="G744" i="13" a="1"/>
  <c r="G744" i="13"/>
  <c r="H744" i="13" a="1"/>
  <c r="H744" i="13"/>
  <c r="G745" i="13" a="1"/>
  <c r="G745" i="13"/>
  <c r="H745" i="13" a="1"/>
  <c r="H745" i="13"/>
  <c r="G746" i="13" a="1"/>
  <c r="G746" i="13"/>
  <c r="H746" i="13" a="1"/>
  <c r="H746" i="13"/>
  <c r="G747" i="13" a="1"/>
  <c r="G747" i="13"/>
  <c r="H747" i="13" a="1"/>
  <c r="H747" i="13"/>
  <c r="G748" i="13" a="1"/>
  <c r="G748" i="13"/>
  <c r="H748" i="13" a="1"/>
  <c r="H748" i="13"/>
  <c r="G749" i="13" a="1"/>
  <c r="G749" i="13"/>
  <c r="H749" i="13" a="1"/>
  <c r="H749" i="13"/>
  <c r="G750" i="13" a="1"/>
  <c r="G750" i="13"/>
  <c r="H750" i="13" a="1"/>
  <c r="H750" i="13"/>
  <c r="G751" i="13" a="1"/>
  <c r="G751" i="13"/>
  <c r="H751" i="13" a="1"/>
  <c r="H751" i="13"/>
  <c r="G752" i="13" a="1"/>
  <c r="G752" i="13"/>
  <c r="H752" i="13" a="1"/>
  <c r="H752" i="13"/>
  <c r="G753" i="13" a="1"/>
  <c r="G753" i="13"/>
  <c r="H753" i="13" a="1"/>
  <c r="H753" i="13"/>
  <c r="G754" i="13" a="1"/>
  <c r="G754" i="13"/>
  <c r="H754" i="13" a="1"/>
  <c r="H754" i="13"/>
  <c r="G755" i="13" a="1"/>
  <c r="G755" i="13"/>
  <c r="H755" i="13" a="1"/>
  <c r="H755" i="13"/>
  <c r="G756" i="13" a="1"/>
  <c r="G756" i="13"/>
  <c r="H756" i="13" a="1"/>
  <c r="H756" i="13"/>
  <c r="G757" i="13" a="1"/>
  <c r="G757" i="13"/>
  <c r="H757" i="13" a="1"/>
  <c r="H757" i="13"/>
  <c r="G758" i="13" a="1"/>
  <c r="G758" i="13"/>
  <c r="H758" i="13" a="1"/>
  <c r="H758" i="13"/>
  <c r="G759" i="13" a="1"/>
  <c r="G759" i="13"/>
  <c r="H759" i="13" a="1"/>
  <c r="H759" i="13"/>
  <c r="G760" i="13" a="1"/>
  <c r="G760" i="13"/>
  <c r="H760" i="13" a="1"/>
  <c r="H760" i="13"/>
  <c r="G761" i="13" a="1"/>
  <c r="G761" i="13"/>
  <c r="H761" i="13" a="1"/>
  <c r="H761" i="13"/>
  <c r="G762" i="13" a="1"/>
  <c r="G762" i="13"/>
  <c r="H762" i="13" a="1"/>
  <c r="H762" i="13"/>
  <c r="G763" i="13" a="1"/>
  <c r="G763" i="13"/>
  <c r="H763" i="13" a="1"/>
  <c r="H763" i="13"/>
  <c r="G764" i="13" a="1"/>
  <c r="G764" i="13"/>
  <c r="H764" i="13" a="1"/>
  <c r="H764" i="13"/>
  <c r="G765" i="13" a="1"/>
  <c r="G765" i="13"/>
  <c r="H765" i="13" a="1"/>
  <c r="H765" i="13"/>
  <c r="G766" i="13" a="1"/>
  <c r="G766" i="13"/>
  <c r="H766" i="13" a="1"/>
  <c r="H766" i="13"/>
  <c r="G767" i="13" a="1"/>
  <c r="G767" i="13"/>
  <c r="H767" i="13" a="1"/>
  <c r="H767" i="13"/>
  <c r="G768" i="13" a="1"/>
  <c r="G768" i="13"/>
  <c r="H768" i="13" a="1"/>
  <c r="H768" i="13"/>
  <c r="G769" i="13" a="1"/>
  <c r="G769" i="13"/>
  <c r="H769" i="13" a="1"/>
  <c r="H769" i="13"/>
  <c r="G770" i="13" a="1"/>
  <c r="G770" i="13"/>
  <c r="H770" i="13" a="1"/>
  <c r="H770" i="13"/>
  <c r="G771" i="13" a="1"/>
  <c r="G771" i="13"/>
  <c r="H771" i="13" a="1"/>
  <c r="H771" i="13"/>
  <c r="G772" i="13" a="1"/>
  <c r="G772" i="13"/>
  <c r="H772" i="13" a="1"/>
  <c r="H772" i="13"/>
  <c r="G773" i="13" a="1"/>
  <c r="G773" i="13"/>
  <c r="H773" i="13" a="1"/>
  <c r="H773" i="13"/>
  <c r="G774" i="13" a="1"/>
  <c r="G774" i="13"/>
  <c r="H774" i="13" a="1"/>
  <c r="H774" i="13"/>
  <c r="G775" i="13" a="1"/>
  <c r="G775" i="13"/>
  <c r="H775" i="13" a="1"/>
  <c r="H775" i="13"/>
  <c r="G776" i="13" a="1"/>
  <c r="G776" i="13"/>
  <c r="H776" i="13" a="1"/>
  <c r="H776" i="13"/>
  <c r="G777" i="13" a="1"/>
  <c r="G777" i="13"/>
  <c r="H777" i="13" a="1"/>
  <c r="H777" i="13"/>
  <c r="G778" i="13" a="1"/>
  <c r="G778" i="13"/>
  <c r="H778" i="13" a="1"/>
  <c r="H778" i="13"/>
  <c r="G779" i="13" a="1"/>
  <c r="G779" i="13"/>
  <c r="H779" i="13" a="1"/>
  <c r="H779" i="13"/>
  <c r="G780" i="13" a="1"/>
  <c r="G780" i="13"/>
  <c r="H780" i="13" a="1"/>
  <c r="H780" i="13"/>
  <c r="G781" i="13" a="1"/>
  <c r="G781" i="13"/>
  <c r="H781" i="13" a="1"/>
  <c r="H781" i="13"/>
  <c r="G782" i="13" a="1"/>
  <c r="G782" i="13"/>
  <c r="H782" i="13" a="1"/>
  <c r="H782" i="13"/>
  <c r="G783" i="13" a="1"/>
  <c r="G783" i="13"/>
  <c r="H783" i="13" a="1"/>
  <c r="H783" i="13"/>
  <c r="G784" i="13" a="1"/>
  <c r="G784" i="13"/>
  <c r="H784" i="13" a="1"/>
  <c r="H784" i="13"/>
  <c r="G785" i="13" a="1"/>
  <c r="G785" i="13"/>
  <c r="H785" i="13" a="1"/>
  <c r="H785" i="13"/>
  <c r="G786" i="13" a="1"/>
  <c r="G786" i="13"/>
  <c r="H786" i="13" a="1"/>
  <c r="H786" i="13"/>
  <c r="G787" i="13" a="1"/>
  <c r="G787" i="13"/>
  <c r="H787" i="13" a="1"/>
  <c r="H787" i="13"/>
  <c r="G788" i="13" a="1"/>
  <c r="G788" i="13"/>
  <c r="H788" i="13" a="1"/>
  <c r="H788" i="13"/>
  <c r="G789" i="13" a="1"/>
  <c r="G789" i="13"/>
  <c r="H789" i="13" a="1"/>
  <c r="H789" i="13"/>
  <c r="G790" i="13" a="1"/>
  <c r="G790" i="13"/>
  <c r="H790" i="13" a="1"/>
  <c r="H790" i="13"/>
  <c r="G791" i="13" a="1"/>
  <c r="G791" i="13"/>
  <c r="H791" i="13" a="1"/>
  <c r="H791" i="13"/>
  <c r="G792" i="13" a="1"/>
  <c r="G792" i="13"/>
  <c r="H792" i="13" a="1"/>
  <c r="H792" i="13"/>
  <c r="G793" i="13" a="1"/>
  <c r="G793" i="13"/>
  <c r="H793" i="13" a="1"/>
  <c r="H793" i="13"/>
  <c r="G794" i="13" a="1"/>
  <c r="G794" i="13"/>
  <c r="H794" i="13" a="1"/>
  <c r="H794" i="13"/>
  <c r="G795" i="13" a="1"/>
  <c r="G795" i="13"/>
  <c r="H795" i="13" a="1"/>
  <c r="H795" i="13"/>
  <c r="G796" i="13" a="1"/>
  <c r="G796" i="13"/>
  <c r="H796" i="13" a="1"/>
  <c r="H796" i="13"/>
  <c r="G797" i="13" a="1"/>
  <c r="G797" i="13"/>
  <c r="H797" i="13" a="1"/>
  <c r="H797" i="13"/>
  <c r="G798" i="13" a="1"/>
  <c r="G798" i="13"/>
  <c r="H798" i="13" a="1"/>
  <c r="H798" i="13"/>
  <c r="G799" i="13" a="1"/>
  <c r="G799" i="13"/>
  <c r="H799" i="13" a="1"/>
  <c r="H799" i="13"/>
  <c r="G800" i="13" a="1"/>
  <c r="G800" i="13"/>
  <c r="H800" i="13" a="1"/>
  <c r="H800" i="13"/>
  <c r="G801" i="13" a="1"/>
  <c r="G801" i="13"/>
  <c r="H801" i="13" a="1"/>
  <c r="H801" i="13"/>
  <c r="G802" i="13" a="1"/>
  <c r="G802" i="13"/>
  <c r="H802" i="13" a="1"/>
  <c r="H802" i="13"/>
  <c r="G803" i="13" a="1"/>
  <c r="G803" i="13"/>
  <c r="H803" i="13" a="1"/>
  <c r="H803" i="13"/>
  <c r="G804" i="13" a="1"/>
  <c r="G804" i="13"/>
  <c r="H804" i="13" a="1"/>
  <c r="H804" i="13"/>
  <c r="G805" i="13" a="1"/>
  <c r="G805" i="13"/>
  <c r="H805" i="13" a="1"/>
  <c r="H805" i="13"/>
  <c r="G806" i="13" a="1"/>
  <c r="G806" i="13"/>
  <c r="H806" i="13" a="1"/>
  <c r="H806" i="13"/>
  <c r="G807" i="13" a="1"/>
  <c r="G807" i="13"/>
  <c r="H807" i="13" a="1"/>
  <c r="H807" i="13"/>
  <c r="G808" i="13" a="1"/>
  <c r="G808" i="13"/>
  <c r="H808" i="13" a="1"/>
  <c r="H808" i="13"/>
  <c r="G809" i="13" a="1"/>
  <c r="G809" i="13"/>
  <c r="H809" i="13" a="1"/>
  <c r="H809" i="13"/>
  <c r="G810" i="13" a="1"/>
  <c r="G810" i="13"/>
  <c r="H810" i="13" a="1"/>
  <c r="H810" i="13"/>
  <c r="G811" i="13" a="1"/>
  <c r="G811" i="13"/>
  <c r="H811" i="13" a="1"/>
  <c r="H811" i="13"/>
  <c r="G812" i="13" a="1"/>
  <c r="G812" i="13"/>
  <c r="H812" i="13" a="1"/>
  <c r="H812" i="13"/>
  <c r="G813" i="13" a="1"/>
  <c r="G813" i="13"/>
  <c r="H813" i="13" a="1"/>
  <c r="H813" i="13"/>
  <c r="G814" i="13" a="1"/>
  <c r="G814" i="13"/>
  <c r="H814" i="13" a="1"/>
  <c r="H814" i="13"/>
  <c r="G815" i="13" a="1"/>
  <c r="G815" i="13"/>
  <c r="H815" i="13" a="1"/>
  <c r="H815" i="13"/>
  <c r="G816" i="13" a="1"/>
  <c r="G816" i="13"/>
  <c r="H816" i="13" a="1"/>
  <c r="H816" i="13"/>
  <c r="G817" i="13" a="1"/>
  <c r="G817" i="13"/>
  <c r="H817" i="13" a="1"/>
  <c r="H817" i="13"/>
  <c r="G818" i="13" a="1"/>
  <c r="G818" i="13"/>
  <c r="H818" i="13" a="1"/>
  <c r="H818" i="13"/>
  <c r="G819" i="13" a="1"/>
  <c r="G819" i="13"/>
  <c r="H819" i="13" a="1"/>
  <c r="H819" i="13"/>
  <c r="G820" i="13" a="1"/>
  <c r="G820" i="13"/>
  <c r="H820" i="13" a="1"/>
  <c r="H820" i="13"/>
  <c r="G821" i="13" a="1"/>
  <c r="G821" i="13"/>
  <c r="H821" i="13" a="1"/>
  <c r="H821" i="13"/>
  <c r="G822" i="13" a="1"/>
  <c r="G822" i="13"/>
  <c r="H822" i="13" a="1"/>
  <c r="H822" i="13"/>
  <c r="G823" i="13" a="1"/>
  <c r="G823" i="13"/>
  <c r="H823" i="13" a="1"/>
  <c r="H823" i="13"/>
  <c r="G824" i="13" a="1"/>
  <c r="G824" i="13"/>
  <c r="H824" i="13" a="1"/>
  <c r="H824" i="13"/>
  <c r="G825" i="13" a="1"/>
  <c r="G825" i="13"/>
  <c r="H825" i="13" a="1"/>
  <c r="H825" i="13"/>
  <c r="G826" i="13" a="1"/>
  <c r="G826" i="13"/>
  <c r="H826" i="13" a="1"/>
  <c r="H826" i="13"/>
  <c r="G827" i="13" a="1"/>
  <c r="G827" i="13"/>
  <c r="H827" i="13" a="1"/>
  <c r="H827" i="13"/>
  <c r="G828" i="13" a="1"/>
  <c r="G828" i="13"/>
  <c r="H828" i="13" a="1"/>
  <c r="H828" i="13"/>
  <c r="G829" i="13" a="1"/>
  <c r="G829" i="13"/>
  <c r="H829" i="13" a="1"/>
  <c r="H829" i="13"/>
  <c r="G830" i="13" a="1"/>
  <c r="G830" i="13"/>
  <c r="H830" i="13" a="1"/>
  <c r="H830" i="13"/>
  <c r="G831" i="13" a="1"/>
  <c r="G831" i="13"/>
  <c r="H831" i="13" a="1"/>
  <c r="H831" i="13"/>
  <c r="G832" i="13" a="1"/>
  <c r="G832" i="13"/>
  <c r="H832" i="13" a="1"/>
  <c r="H832" i="13"/>
  <c r="G833" i="13" a="1"/>
  <c r="G833" i="13"/>
  <c r="H833" i="13" a="1"/>
  <c r="H833" i="13"/>
  <c r="G834" i="13" a="1"/>
  <c r="G834" i="13"/>
  <c r="H834" i="13" a="1"/>
  <c r="H834" i="13"/>
  <c r="G835" i="13" a="1"/>
  <c r="G835" i="13"/>
  <c r="H835" i="13" a="1"/>
  <c r="H835" i="13"/>
  <c r="G836" i="13" a="1"/>
  <c r="G836" i="13"/>
  <c r="H836" i="13" a="1"/>
  <c r="H836" i="13"/>
  <c r="G837" i="13" a="1"/>
  <c r="G837" i="13"/>
  <c r="H837" i="13" a="1"/>
  <c r="H837" i="13"/>
  <c r="G838" i="13" a="1"/>
  <c r="G838" i="13"/>
  <c r="H838" i="13" a="1"/>
  <c r="H838" i="13"/>
  <c r="G839" i="13" a="1"/>
  <c r="G839" i="13"/>
  <c r="H839" i="13" a="1"/>
  <c r="H839" i="13"/>
  <c r="G840" i="13" a="1"/>
  <c r="G840" i="13"/>
  <c r="H840" i="13" a="1"/>
  <c r="H840" i="13"/>
  <c r="G841" i="13" a="1"/>
  <c r="G841" i="13"/>
  <c r="H841" i="13" a="1"/>
  <c r="H841" i="13"/>
  <c r="G842" i="13" a="1"/>
  <c r="G842" i="13"/>
  <c r="H842" i="13" a="1"/>
  <c r="H842" i="13"/>
  <c r="G843" i="13" a="1"/>
  <c r="G843" i="13"/>
  <c r="H843" i="13" a="1"/>
  <c r="H843" i="13"/>
  <c r="G844" i="13" a="1"/>
  <c r="G844" i="13"/>
  <c r="H844" i="13" a="1"/>
  <c r="H844" i="13"/>
  <c r="G845" i="13" a="1"/>
  <c r="G845" i="13"/>
  <c r="H845" i="13" a="1"/>
  <c r="H845" i="13"/>
  <c r="G846" i="13" a="1"/>
  <c r="G846" i="13"/>
  <c r="H846" i="13" a="1"/>
  <c r="H846" i="13"/>
  <c r="G847" i="13" a="1"/>
  <c r="G847" i="13"/>
  <c r="H847" i="13" a="1"/>
  <c r="H847" i="13"/>
  <c r="G848" i="13" a="1"/>
  <c r="G848" i="13"/>
  <c r="H848" i="13" a="1"/>
  <c r="H848" i="13"/>
  <c r="G849" i="13" a="1"/>
  <c r="G849" i="13"/>
  <c r="H849" i="13" a="1"/>
  <c r="H849" i="13"/>
  <c r="G850" i="13" a="1"/>
  <c r="G850" i="13"/>
  <c r="H850" i="13" a="1"/>
  <c r="H850" i="13"/>
  <c r="G851" i="13" a="1"/>
  <c r="G851" i="13"/>
  <c r="H851" i="13" a="1"/>
  <c r="H851" i="13"/>
  <c r="G852" i="13" a="1"/>
  <c r="G852" i="13"/>
  <c r="H852" i="13" a="1"/>
  <c r="H852" i="13"/>
  <c r="G853" i="13" a="1"/>
  <c r="G853" i="13"/>
  <c r="H853" i="13" a="1"/>
  <c r="H853" i="13"/>
  <c r="G854" i="13" a="1"/>
  <c r="G854" i="13"/>
  <c r="H854" i="13" a="1"/>
  <c r="H854" i="13"/>
  <c r="G855" i="13" a="1"/>
  <c r="G855" i="13"/>
  <c r="H855" i="13" a="1"/>
  <c r="H855" i="13"/>
  <c r="G856" i="13" a="1"/>
  <c r="G856" i="13"/>
  <c r="H856" i="13" a="1"/>
  <c r="H856" i="13"/>
  <c r="G857" i="13" a="1"/>
  <c r="G857" i="13"/>
  <c r="H857" i="13" a="1"/>
  <c r="H857" i="13"/>
  <c r="G858" i="13" a="1"/>
  <c r="G858" i="13"/>
  <c r="H858" i="13" a="1"/>
  <c r="H858" i="13"/>
  <c r="G859" i="13" a="1"/>
  <c r="G859" i="13"/>
  <c r="H859" i="13" a="1"/>
  <c r="H859" i="13"/>
  <c r="G860" i="13" a="1"/>
  <c r="G860" i="13"/>
  <c r="H860" i="13" a="1"/>
  <c r="H860" i="13"/>
  <c r="G861" i="13" a="1"/>
  <c r="G861" i="13"/>
  <c r="H861" i="13" a="1"/>
  <c r="H861" i="13"/>
  <c r="G862" i="13" a="1"/>
  <c r="G862" i="13"/>
  <c r="H862" i="13" a="1"/>
  <c r="H862" i="13"/>
  <c r="G863" i="13" a="1"/>
  <c r="G863" i="13"/>
  <c r="H863" i="13" a="1"/>
  <c r="H863" i="13"/>
  <c r="G864" i="13" a="1"/>
  <c r="G864" i="13"/>
  <c r="H864" i="13" a="1"/>
  <c r="H864" i="13"/>
  <c r="G865" i="13" a="1"/>
  <c r="G865" i="13"/>
  <c r="H865" i="13" a="1"/>
  <c r="H865" i="13"/>
  <c r="G866" i="13" a="1"/>
  <c r="G866" i="13"/>
  <c r="H866" i="13" a="1"/>
  <c r="H866" i="13"/>
  <c r="G867" i="13" a="1"/>
  <c r="G867" i="13"/>
  <c r="H867" i="13" a="1"/>
  <c r="H867" i="13"/>
  <c r="G868" i="13" a="1"/>
  <c r="G868" i="13"/>
  <c r="H868" i="13" a="1"/>
  <c r="H868" i="13"/>
  <c r="G869" i="13" a="1"/>
  <c r="G869" i="13"/>
  <c r="H869" i="13" a="1"/>
  <c r="H869" i="13"/>
  <c r="G870" i="13" a="1"/>
  <c r="G870" i="13"/>
  <c r="H870" i="13" a="1"/>
  <c r="H870" i="13"/>
  <c r="G871" i="13" a="1"/>
  <c r="G871" i="13"/>
  <c r="H871" i="13" a="1"/>
  <c r="H871" i="13"/>
  <c r="G872" i="13" a="1"/>
  <c r="G872" i="13"/>
  <c r="H872" i="13" a="1"/>
  <c r="H872" i="13"/>
  <c r="G873" i="13" a="1"/>
  <c r="G873" i="13"/>
  <c r="H873" i="13" a="1"/>
  <c r="H873" i="13"/>
  <c r="G874" i="13" a="1"/>
  <c r="G874" i="13"/>
  <c r="H874" i="13" a="1"/>
  <c r="H874" i="13"/>
  <c r="G875" i="13" a="1"/>
  <c r="G875" i="13"/>
  <c r="H875" i="13" a="1"/>
  <c r="H875" i="13"/>
  <c r="G876" i="13" a="1"/>
  <c r="G876" i="13"/>
  <c r="H876" i="13" a="1"/>
  <c r="H876" i="13"/>
  <c r="G877" i="13" a="1"/>
  <c r="G877" i="13"/>
  <c r="H877" i="13" a="1"/>
  <c r="H877" i="13"/>
  <c r="G878" i="13" a="1"/>
  <c r="G878" i="13"/>
  <c r="H878" i="13" a="1"/>
  <c r="H878" i="13"/>
  <c r="G879" i="13" a="1"/>
  <c r="G879" i="13"/>
  <c r="H879" i="13" a="1"/>
  <c r="H879" i="13"/>
  <c r="G880" i="13" a="1"/>
  <c r="G880" i="13"/>
  <c r="H880" i="13" a="1"/>
  <c r="H880" i="13"/>
  <c r="G881" i="13" a="1"/>
  <c r="G881" i="13"/>
  <c r="H881" i="13" a="1"/>
  <c r="H881" i="13"/>
  <c r="G882" i="13" a="1"/>
  <c r="G882" i="13"/>
  <c r="H882" i="13" a="1"/>
  <c r="H882" i="13"/>
  <c r="G883" i="13" a="1"/>
  <c r="G883" i="13"/>
  <c r="H883" i="13" a="1"/>
  <c r="H883" i="13"/>
  <c r="G884" i="13" a="1"/>
  <c r="G884" i="13"/>
  <c r="H884" i="13" a="1"/>
  <c r="H884" i="13"/>
  <c r="G885" i="13" a="1"/>
  <c r="G885" i="13"/>
  <c r="H885" i="13" a="1"/>
  <c r="H885" i="13"/>
  <c r="G886" i="13" a="1"/>
  <c r="G886" i="13"/>
  <c r="H886" i="13" a="1"/>
  <c r="H886" i="13"/>
  <c r="G887" i="13" a="1"/>
  <c r="G887" i="13"/>
  <c r="H887" i="13" a="1"/>
  <c r="H887" i="13"/>
  <c r="G888" i="13" a="1"/>
  <c r="G888" i="13"/>
  <c r="H888" i="13" a="1"/>
  <c r="H888" i="13"/>
  <c r="G889" i="13" a="1"/>
  <c r="G889" i="13"/>
  <c r="H889" i="13" a="1"/>
  <c r="H889" i="13"/>
  <c r="G890" i="13" a="1"/>
  <c r="G890" i="13"/>
  <c r="H890" i="13" a="1"/>
  <c r="H890" i="13"/>
  <c r="G891" i="13" a="1"/>
  <c r="G891" i="13"/>
  <c r="H891" i="13" a="1"/>
  <c r="H891" i="13"/>
  <c r="G892" i="13" a="1"/>
  <c r="G892" i="13"/>
  <c r="H892" i="13" a="1"/>
  <c r="H892" i="13"/>
  <c r="G893" i="13" a="1"/>
  <c r="G893" i="13"/>
  <c r="H893" i="13" a="1"/>
  <c r="H893" i="13"/>
  <c r="G894" i="13" a="1"/>
  <c r="G894" i="13"/>
  <c r="H894" i="13" a="1"/>
  <c r="H894" i="13"/>
  <c r="G895" i="13" a="1"/>
  <c r="G895" i="13"/>
  <c r="H895" i="13" a="1"/>
  <c r="H895" i="13"/>
  <c r="G896" i="13" a="1"/>
  <c r="G896" i="13"/>
  <c r="H896" i="13" a="1"/>
  <c r="H896" i="13"/>
  <c r="G897" i="13" a="1"/>
  <c r="G897" i="13"/>
  <c r="H897" i="13" a="1"/>
  <c r="H897" i="13"/>
  <c r="G898" i="13" a="1"/>
  <c r="G898" i="13"/>
  <c r="H898" i="13" a="1"/>
  <c r="H898" i="13"/>
  <c r="G899" i="13" a="1"/>
  <c r="G899" i="13"/>
  <c r="H899" i="13" a="1"/>
  <c r="H899" i="13"/>
  <c r="G900" i="13" a="1"/>
  <c r="G900" i="13"/>
  <c r="H900" i="13" a="1"/>
  <c r="H900" i="13"/>
  <c r="G901" i="13" a="1"/>
  <c r="G901" i="13"/>
  <c r="H901" i="13" a="1"/>
  <c r="H901" i="13"/>
  <c r="G902" i="13" a="1"/>
  <c r="G902" i="13"/>
  <c r="H902" i="13" a="1"/>
  <c r="H902" i="13"/>
  <c r="G903" i="13" a="1"/>
  <c r="G903" i="13"/>
  <c r="H903" i="13" a="1"/>
  <c r="H903" i="13"/>
  <c r="G904" i="13" a="1"/>
  <c r="G904" i="13"/>
  <c r="H904" i="13" a="1"/>
  <c r="H904" i="13"/>
  <c r="G905" i="13" a="1"/>
  <c r="G905" i="13"/>
  <c r="H905" i="13" a="1"/>
  <c r="H905" i="13"/>
  <c r="G906" i="13" a="1"/>
  <c r="G906" i="13"/>
  <c r="H906" i="13" a="1"/>
  <c r="H906" i="13"/>
  <c r="G907" i="13" a="1"/>
  <c r="G907" i="13"/>
  <c r="H907" i="13" a="1"/>
  <c r="H907" i="13"/>
  <c r="G908" i="13" a="1"/>
  <c r="G908" i="13"/>
  <c r="H908" i="13" a="1"/>
  <c r="H908" i="13"/>
  <c r="G909" i="13" a="1"/>
  <c r="G909" i="13"/>
  <c r="H909" i="13" a="1"/>
  <c r="H909" i="13"/>
  <c r="G910" i="13" a="1"/>
  <c r="G910" i="13"/>
  <c r="H910" i="13" a="1"/>
  <c r="H910" i="13"/>
  <c r="G911" i="13" a="1"/>
  <c r="G911" i="13"/>
  <c r="H911" i="13" a="1"/>
  <c r="H911" i="13"/>
  <c r="G912" i="13" a="1"/>
  <c r="G912" i="13"/>
  <c r="H912" i="13" a="1"/>
  <c r="H912" i="13"/>
  <c r="G913" i="13" a="1"/>
  <c r="G913" i="13"/>
  <c r="H913" i="13" a="1"/>
  <c r="H913" i="13"/>
  <c r="G914" i="13" a="1"/>
  <c r="G914" i="13"/>
  <c r="H914" i="13" a="1"/>
  <c r="H914" i="13"/>
  <c r="G915" i="13" a="1"/>
  <c r="G915" i="13"/>
  <c r="H915" i="13" a="1"/>
  <c r="H915" i="13"/>
  <c r="G916" i="13" a="1"/>
  <c r="G916" i="13"/>
  <c r="H916" i="13" a="1"/>
  <c r="H916" i="13"/>
  <c r="G917" i="13" a="1"/>
  <c r="G917" i="13"/>
  <c r="H917" i="13" a="1"/>
  <c r="H917" i="13"/>
  <c r="G918" i="13" a="1"/>
  <c r="G918" i="13"/>
  <c r="H918" i="13" a="1"/>
  <c r="H918" i="13"/>
  <c r="G919" i="13" a="1"/>
  <c r="G919" i="13"/>
  <c r="H919" i="13" a="1"/>
  <c r="H919" i="13"/>
  <c r="G920" i="13" a="1"/>
  <c r="G920" i="13"/>
  <c r="H920" i="13" a="1"/>
  <c r="H920" i="13"/>
  <c r="G921" i="13" a="1"/>
  <c r="G921" i="13"/>
  <c r="H921" i="13" a="1"/>
  <c r="H921" i="13"/>
  <c r="G922" i="13" a="1"/>
  <c r="G922" i="13"/>
  <c r="H922" i="13" a="1"/>
  <c r="H922" i="13"/>
  <c r="G923" i="13" a="1"/>
  <c r="G923" i="13"/>
  <c r="H923" i="13" a="1"/>
  <c r="H923" i="13"/>
  <c r="G924" i="13" a="1"/>
  <c r="G924" i="13"/>
  <c r="H924" i="13" a="1"/>
  <c r="H924" i="13"/>
  <c r="G925" i="13" a="1"/>
  <c r="G925" i="13"/>
  <c r="H925" i="13" a="1"/>
  <c r="H925" i="13"/>
  <c r="G926" i="13" a="1"/>
  <c r="G926" i="13"/>
  <c r="H926" i="13" a="1"/>
  <c r="H926" i="13"/>
  <c r="G927" i="13" a="1"/>
  <c r="G927" i="13"/>
  <c r="H927" i="13" a="1"/>
  <c r="H927" i="13"/>
  <c r="G928" i="13" a="1"/>
  <c r="G928" i="13"/>
  <c r="H928" i="13" a="1"/>
  <c r="H928" i="13"/>
  <c r="G929" i="13" a="1"/>
  <c r="G929" i="13"/>
  <c r="H929" i="13" a="1"/>
  <c r="H929" i="13"/>
  <c r="G930" i="13" a="1"/>
  <c r="G930" i="13"/>
  <c r="H930" i="13" a="1"/>
  <c r="H930" i="13"/>
  <c r="G931" i="13" a="1"/>
  <c r="G931" i="13"/>
  <c r="H931" i="13" a="1"/>
  <c r="H931" i="13"/>
  <c r="G932" i="13" a="1"/>
  <c r="G932" i="13"/>
  <c r="H932" i="13" a="1"/>
  <c r="H932" i="13"/>
  <c r="G933" i="13" a="1"/>
  <c r="G933" i="13"/>
  <c r="H933" i="13" a="1"/>
  <c r="H933" i="13"/>
  <c r="G934" i="13" a="1"/>
  <c r="G934" i="13"/>
  <c r="H934" i="13" a="1"/>
  <c r="H934" i="13"/>
  <c r="G935" i="13" a="1"/>
  <c r="G935" i="13"/>
  <c r="H935" i="13" a="1"/>
  <c r="H935" i="13"/>
  <c r="G936" i="13" a="1"/>
  <c r="G936" i="13"/>
  <c r="H936" i="13" a="1"/>
  <c r="H936" i="13"/>
  <c r="G937" i="13" a="1"/>
  <c r="G937" i="13"/>
  <c r="H937" i="13" a="1"/>
  <c r="H937" i="13"/>
  <c r="G938" i="13" a="1"/>
  <c r="G938" i="13"/>
  <c r="H938" i="13" a="1"/>
  <c r="H938" i="13"/>
  <c r="G939" i="13" a="1"/>
  <c r="G939" i="13"/>
  <c r="H939" i="13" a="1"/>
  <c r="H939" i="13"/>
  <c r="G940" i="13" a="1"/>
  <c r="G940" i="13"/>
  <c r="H940" i="13" a="1"/>
  <c r="H940" i="13"/>
  <c r="G941" i="13" a="1"/>
  <c r="G941" i="13"/>
  <c r="H941" i="13" a="1"/>
  <c r="H941" i="13"/>
  <c r="G942" i="13" a="1"/>
  <c r="G942" i="13"/>
  <c r="H942" i="13" a="1"/>
  <c r="H942" i="13"/>
  <c r="G943" i="13" a="1"/>
  <c r="G943" i="13"/>
  <c r="H943" i="13" a="1"/>
  <c r="H943" i="13"/>
  <c r="G944" i="13" a="1"/>
  <c r="G944" i="13"/>
  <c r="H944" i="13" a="1"/>
  <c r="H944" i="13"/>
  <c r="G945" i="13" a="1"/>
  <c r="G945" i="13"/>
  <c r="H945" i="13" a="1"/>
  <c r="H945" i="13"/>
  <c r="G946" i="13" a="1"/>
  <c r="G946" i="13"/>
  <c r="H946" i="13" a="1"/>
  <c r="H946" i="13"/>
  <c r="G947" i="13" a="1"/>
  <c r="G947" i="13"/>
  <c r="H947" i="13" a="1"/>
  <c r="H947" i="13"/>
  <c r="G948" i="13" a="1"/>
  <c r="G948" i="13"/>
  <c r="H948" i="13" a="1"/>
  <c r="H948" i="13"/>
  <c r="G949" i="13" a="1"/>
  <c r="G949" i="13"/>
  <c r="H949" i="13" a="1"/>
  <c r="H949" i="13"/>
  <c r="G950" i="13" a="1"/>
  <c r="G950" i="13"/>
  <c r="H950" i="13" a="1"/>
  <c r="H950" i="13"/>
  <c r="G951" i="13" a="1"/>
  <c r="G951" i="13"/>
  <c r="H951" i="13" a="1"/>
  <c r="H951" i="13"/>
  <c r="G952" i="13" a="1"/>
  <c r="G952" i="13"/>
  <c r="H952" i="13" a="1"/>
  <c r="H952" i="13"/>
  <c r="G953" i="13" a="1"/>
  <c r="G953" i="13"/>
  <c r="H953" i="13" a="1"/>
  <c r="H953" i="13"/>
  <c r="G954" i="13" a="1"/>
  <c r="G954" i="13"/>
  <c r="H954" i="13" a="1"/>
  <c r="H954" i="13"/>
  <c r="G955" i="13" a="1"/>
  <c r="G955" i="13"/>
  <c r="H955" i="13" a="1"/>
  <c r="H955" i="13"/>
  <c r="G956" i="13" a="1"/>
  <c r="G956" i="13"/>
  <c r="H956" i="13" a="1"/>
  <c r="H956" i="13"/>
  <c r="G957" i="13" a="1"/>
  <c r="G957" i="13"/>
  <c r="H957" i="13" a="1"/>
  <c r="H957" i="13"/>
  <c r="G958" i="13" a="1"/>
  <c r="G958" i="13"/>
  <c r="H958" i="13" a="1"/>
  <c r="H958" i="13"/>
  <c r="G959" i="13" a="1"/>
  <c r="G959" i="13"/>
  <c r="H959" i="13" a="1"/>
  <c r="H959" i="13"/>
  <c r="G960" i="13" a="1"/>
  <c r="G960" i="13"/>
  <c r="H960" i="13" a="1"/>
  <c r="H960" i="13"/>
  <c r="G961" i="13" a="1"/>
  <c r="G961" i="13"/>
  <c r="H961" i="13" a="1"/>
  <c r="H961" i="13"/>
  <c r="G962" i="13" a="1"/>
  <c r="G962" i="13"/>
  <c r="H962" i="13" a="1"/>
  <c r="H962" i="13"/>
  <c r="G963" i="13" a="1"/>
  <c r="G963" i="13"/>
  <c r="H963" i="13" a="1"/>
  <c r="H963" i="13"/>
  <c r="G964" i="13" a="1"/>
  <c r="G964" i="13"/>
  <c r="H964" i="13" a="1"/>
  <c r="H964" i="13"/>
  <c r="G965" i="13" a="1"/>
  <c r="G965" i="13"/>
  <c r="H965" i="13" a="1"/>
  <c r="H965" i="13"/>
  <c r="G966" i="13" a="1"/>
  <c r="G966" i="13"/>
  <c r="H966" i="13" a="1"/>
  <c r="H966" i="13"/>
  <c r="G967" i="13" a="1"/>
  <c r="G967" i="13"/>
  <c r="H967" i="13" a="1"/>
  <c r="H967" i="13"/>
  <c r="G968" i="13" a="1"/>
  <c r="G968" i="13"/>
  <c r="H968" i="13" a="1"/>
  <c r="H968" i="13"/>
  <c r="G969" i="13" a="1"/>
  <c r="G969" i="13"/>
  <c r="H969" i="13" a="1"/>
  <c r="H969" i="13"/>
  <c r="G970" i="13" a="1"/>
  <c r="G970" i="13"/>
  <c r="H970" i="13" a="1"/>
  <c r="H970" i="13"/>
  <c r="G971" i="13" a="1"/>
  <c r="G971" i="13"/>
  <c r="H971" i="13" a="1"/>
  <c r="H971" i="13"/>
  <c r="G972" i="13" a="1"/>
  <c r="G972" i="13"/>
  <c r="H972" i="13" a="1"/>
  <c r="H972" i="13"/>
  <c r="G973" i="13" a="1"/>
  <c r="G973" i="13"/>
  <c r="H973" i="13" a="1"/>
  <c r="H973" i="13"/>
  <c r="G974" i="13" a="1"/>
  <c r="G974" i="13"/>
  <c r="H974" i="13" a="1"/>
  <c r="H974" i="13"/>
  <c r="G975" i="13" a="1"/>
  <c r="G975" i="13"/>
  <c r="H975" i="13" a="1"/>
  <c r="H975" i="13"/>
  <c r="G976" i="13" a="1"/>
  <c r="G976" i="13"/>
  <c r="H976" i="13" a="1"/>
  <c r="H976" i="13"/>
  <c r="G977" i="13" a="1"/>
  <c r="G977" i="13"/>
  <c r="H977" i="13" a="1"/>
  <c r="H977" i="13"/>
  <c r="G978" i="13" a="1"/>
  <c r="G978" i="13"/>
  <c r="H978" i="13" a="1"/>
  <c r="H978" i="13"/>
  <c r="G979" i="13" a="1"/>
  <c r="G979" i="13"/>
  <c r="H979" i="13" a="1"/>
  <c r="H979" i="13"/>
  <c r="G980" i="13" a="1"/>
  <c r="G980" i="13"/>
  <c r="H980" i="13" a="1"/>
  <c r="H980" i="13"/>
  <c r="G981" i="13" a="1"/>
  <c r="G981" i="13"/>
  <c r="H981" i="13" a="1"/>
  <c r="H981" i="13"/>
  <c r="G982" i="13" a="1"/>
  <c r="G982" i="13"/>
  <c r="H982" i="13" a="1"/>
  <c r="H982" i="13"/>
  <c r="G983" i="13" a="1"/>
  <c r="G983" i="13"/>
  <c r="H983" i="13" a="1"/>
  <c r="H983" i="13"/>
  <c r="G984" i="13" a="1"/>
  <c r="G984" i="13"/>
  <c r="H984" i="13" a="1"/>
  <c r="H984" i="13"/>
  <c r="G985" i="13" a="1"/>
  <c r="G985" i="13"/>
  <c r="H985" i="13" a="1"/>
  <c r="H985" i="13"/>
  <c r="G986" i="13" a="1"/>
  <c r="G986" i="13"/>
  <c r="H986" i="13" a="1"/>
  <c r="H986" i="13"/>
  <c r="G987" i="13" a="1"/>
  <c r="G987" i="13"/>
  <c r="H987" i="13" a="1"/>
  <c r="H987" i="13"/>
  <c r="G988" i="13" a="1"/>
  <c r="G988" i="13"/>
  <c r="H988" i="13" a="1"/>
  <c r="H988" i="13"/>
  <c r="G989" i="13" a="1"/>
  <c r="G989" i="13"/>
  <c r="H989" i="13" a="1"/>
  <c r="H989" i="13"/>
  <c r="G990" i="13" a="1"/>
  <c r="G990" i="13"/>
  <c r="H990" i="13" a="1"/>
  <c r="H990" i="13"/>
  <c r="G991" i="13" a="1"/>
  <c r="G991" i="13"/>
  <c r="H991" i="13" a="1"/>
  <c r="H991" i="13"/>
  <c r="G992" i="13" a="1"/>
  <c r="G992" i="13"/>
  <c r="H992" i="13" a="1"/>
  <c r="H992" i="13"/>
  <c r="G993" i="13" a="1"/>
  <c r="G993" i="13"/>
  <c r="H993" i="13" a="1"/>
  <c r="H993" i="13"/>
  <c r="G994" i="13" a="1"/>
  <c r="G994" i="13"/>
  <c r="H994" i="13" a="1"/>
  <c r="H994" i="13"/>
  <c r="G995" i="13" a="1"/>
  <c r="G995" i="13"/>
  <c r="H995" i="13" a="1"/>
  <c r="H995" i="13"/>
  <c r="G996" i="13" a="1"/>
  <c r="G996" i="13"/>
  <c r="H996" i="13" a="1"/>
  <c r="H996" i="13"/>
  <c r="G997" i="13" a="1"/>
  <c r="G997" i="13"/>
  <c r="H997" i="13" a="1"/>
  <c r="H997" i="13"/>
  <c r="G998" i="13" a="1"/>
  <c r="G998" i="13"/>
  <c r="H998" i="13" a="1"/>
  <c r="H998" i="13"/>
  <c r="G999" i="13" a="1"/>
  <c r="G999" i="13"/>
  <c r="H999" i="13" a="1"/>
  <c r="H999" i="13"/>
  <c r="G1000" i="13" a="1"/>
  <c r="G1000" i="13"/>
  <c r="H1000" i="13" a="1"/>
  <c r="H1000" i="13"/>
  <c r="G1001" i="13" a="1"/>
  <c r="G1001" i="13"/>
  <c r="H1001" i="13" a="1"/>
  <c r="H1001" i="13"/>
  <c r="G1002" i="13" a="1"/>
  <c r="G1002" i="13"/>
  <c r="H1002" i="13" a="1"/>
  <c r="H1002" i="13"/>
  <c r="G1003" i="13" a="1"/>
  <c r="G1003" i="13"/>
  <c r="H1003" i="13" a="1"/>
  <c r="H1003" i="13"/>
  <c r="G1004" i="13" a="1"/>
  <c r="G1004" i="13"/>
  <c r="H1004" i="13" a="1"/>
  <c r="H1004" i="13"/>
  <c r="G1005" i="13" a="1"/>
  <c r="G1005" i="13"/>
  <c r="H1005" i="13" a="1"/>
  <c r="H1005" i="13"/>
  <c r="G1006" i="13" a="1"/>
  <c r="G1006" i="13"/>
  <c r="H1006" i="13" a="1"/>
  <c r="H1006" i="13"/>
  <c r="G1007" i="13" a="1"/>
  <c r="G1007" i="13"/>
  <c r="H1007" i="13" a="1"/>
  <c r="H1007" i="13"/>
  <c r="G1008" i="13" a="1"/>
  <c r="G1008" i="13"/>
  <c r="H1008" i="13" a="1"/>
  <c r="H1008" i="13"/>
  <c r="G1009" i="13" a="1"/>
  <c r="G1009" i="13"/>
  <c r="H1009" i="13" a="1"/>
  <c r="H1009" i="13"/>
  <c r="F13" i="13" a="1"/>
  <c r="F13" i="13"/>
  <c r="F14" i="13" a="1"/>
  <c r="F14" i="13"/>
  <c r="F15" i="13" a="1"/>
  <c r="F15" i="13"/>
  <c r="F16" i="13" a="1"/>
  <c r="F16" i="13"/>
  <c r="F17" i="13" a="1"/>
  <c r="F17" i="13"/>
  <c r="F18" i="13" a="1"/>
  <c r="F18" i="13"/>
  <c r="F19" i="13" a="1"/>
  <c r="F19" i="13"/>
  <c r="F20" i="13" a="1"/>
  <c r="F20" i="13"/>
  <c r="F21" i="13" a="1"/>
  <c r="F21" i="13"/>
  <c r="F22" i="13" a="1"/>
  <c r="F22" i="13"/>
  <c r="F23" i="13" a="1"/>
  <c r="F23" i="13"/>
  <c r="F24" i="13" a="1"/>
  <c r="F24" i="13"/>
  <c r="F25" i="13" a="1"/>
  <c r="F25" i="13"/>
  <c r="F26" i="13" a="1"/>
  <c r="F26" i="13"/>
  <c r="F27" i="13" a="1"/>
  <c r="F27" i="13"/>
  <c r="F28" i="13" a="1"/>
  <c r="F28" i="13"/>
  <c r="F29" i="13" a="1"/>
  <c r="F29" i="13"/>
  <c r="F30" i="13" a="1"/>
  <c r="F30" i="13"/>
  <c r="F31" i="13" a="1"/>
  <c r="F31" i="13"/>
  <c r="F32" i="13" a="1"/>
  <c r="F32" i="13"/>
  <c r="F33" i="13" a="1"/>
  <c r="F33" i="13"/>
  <c r="F34" i="13" a="1"/>
  <c r="F34" i="13"/>
  <c r="F35" i="13" a="1"/>
  <c r="F35" i="13"/>
  <c r="F36" i="13" a="1"/>
  <c r="F36" i="13"/>
  <c r="F37" i="13" a="1"/>
  <c r="F37" i="13"/>
  <c r="F38" i="13" a="1"/>
  <c r="F38" i="13"/>
  <c r="F39" i="13" a="1"/>
  <c r="F39" i="13"/>
  <c r="F40" i="13" a="1"/>
  <c r="F40" i="13"/>
  <c r="F41" i="13" a="1"/>
  <c r="F41" i="13"/>
  <c r="F42" i="13" a="1"/>
  <c r="F42" i="13"/>
  <c r="F43" i="13" a="1"/>
  <c r="F43" i="13"/>
  <c r="F44" i="13" a="1"/>
  <c r="F44" i="13"/>
  <c r="F45" i="13" a="1"/>
  <c r="F45" i="13"/>
  <c r="F46" i="13" a="1"/>
  <c r="F46" i="13"/>
  <c r="F47" i="13" a="1"/>
  <c r="F47" i="13"/>
  <c r="F48" i="13" a="1"/>
  <c r="F48" i="13"/>
  <c r="F49" i="13" a="1"/>
  <c r="F49" i="13"/>
  <c r="F50" i="13" a="1"/>
  <c r="F50" i="13"/>
  <c r="F51" i="13" a="1"/>
  <c r="F51" i="13"/>
  <c r="F52" i="13" a="1"/>
  <c r="F52" i="13"/>
  <c r="F53" i="13" a="1"/>
  <c r="F53" i="13"/>
  <c r="F54" i="13" a="1"/>
  <c r="F54" i="13"/>
  <c r="F55" i="13" a="1"/>
  <c r="F55" i="13"/>
  <c r="F56" i="13" a="1"/>
  <c r="F56" i="13"/>
  <c r="F57" i="13" a="1"/>
  <c r="F57" i="13"/>
  <c r="F58" i="13" a="1"/>
  <c r="F58" i="13"/>
  <c r="F59" i="13" a="1"/>
  <c r="F59" i="13"/>
  <c r="F60" i="13" a="1"/>
  <c r="F60" i="13"/>
  <c r="F61" i="13" a="1"/>
  <c r="F61" i="13"/>
  <c r="F62" i="13" a="1"/>
  <c r="F62" i="13"/>
  <c r="F63" i="13" a="1"/>
  <c r="F63" i="13"/>
  <c r="F64" i="13" a="1"/>
  <c r="F64" i="13"/>
  <c r="F65" i="13" a="1"/>
  <c r="F65" i="13"/>
  <c r="F66" i="13" a="1"/>
  <c r="F66" i="13"/>
  <c r="F67" i="13" a="1"/>
  <c r="F67" i="13"/>
  <c r="F68" i="13" a="1"/>
  <c r="F68" i="13"/>
  <c r="F69" i="13" a="1"/>
  <c r="F69" i="13"/>
  <c r="F70" i="13" a="1"/>
  <c r="F70" i="13"/>
  <c r="F71" i="13" a="1"/>
  <c r="F71" i="13"/>
  <c r="F72" i="13" a="1"/>
  <c r="F72" i="13"/>
  <c r="F73" i="13" a="1"/>
  <c r="F73" i="13"/>
  <c r="F74" i="13" a="1"/>
  <c r="F74" i="13"/>
  <c r="F75" i="13" a="1"/>
  <c r="F75" i="13"/>
  <c r="F76" i="13" a="1"/>
  <c r="F76" i="13"/>
  <c r="F77" i="13" a="1"/>
  <c r="F77" i="13"/>
  <c r="F78" i="13" a="1"/>
  <c r="F78" i="13"/>
  <c r="F79" i="13" a="1"/>
  <c r="F79" i="13"/>
  <c r="F80" i="13" a="1"/>
  <c r="F80" i="13"/>
  <c r="F81" i="13" a="1"/>
  <c r="F81" i="13"/>
  <c r="F82" i="13" a="1"/>
  <c r="F82" i="13"/>
  <c r="F83" i="13" a="1"/>
  <c r="F83" i="13"/>
  <c r="F84" i="13" a="1"/>
  <c r="F84" i="13"/>
  <c r="F85" i="13" a="1"/>
  <c r="F85" i="13"/>
  <c r="F86" i="13" a="1"/>
  <c r="F86" i="13"/>
  <c r="F87" i="13" a="1"/>
  <c r="F87" i="13"/>
  <c r="F88" i="13" a="1"/>
  <c r="F88" i="13"/>
  <c r="F89" i="13" a="1"/>
  <c r="F89" i="13"/>
  <c r="F90" i="13" a="1"/>
  <c r="F90" i="13"/>
  <c r="F91" i="13" a="1"/>
  <c r="F91" i="13"/>
  <c r="F92" i="13" a="1"/>
  <c r="F92" i="13"/>
  <c r="F93" i="13" a="1"/>
  <c r="F93" i="13"/>
  <c r="F94" i="13" a="1"/>
  <c r="F94" i="13"/>
  <c r="F95" i="13" a="1"/>
  <c r="F95" i="13"/>
  <c r="F96" i="13" a="1"/>
  <c r="F96" i="13"/>
  <c r="F97" i="13" a="1"/>
  <c r="F97" i="13"/>
  <c r="F98" i="13" a="1"/>
  <c r="F98" i="13"/>
  <c r="F99" i="13" a="1"/>
  <c r="F99" i="13"/>
  <c r="F100" i="13" a="1"/>
  <c r="F100" i="13"/>
  <c r="F101" i="13" a="1"/>
  <c r="F101" i="13"/>
  <c r="F102" i="13" a="1"/>
  <c r="F102" i="13"/>
  <c r="F103" i="13" a="1"/>
  <c r="F103" i="13"/>
  <c r="F104" i="13" a="1"/>
  <c r="F104" i="13"/>
  <c r="F105" i="13" a="1"/>
  <c r="F105" i="13"/>
  <c r="F106" i="13" a="1"/>
  <c r="F106" i="13"/>
  <c r="F107" i="13" a="1"/>
  <c r="F107" i="13"/>
  <c r="F108" i="13" a="1"/>
  <c r="F108" i="13"/>
  <c r="F109" i="13" a="1"/>
  <c r="F109" i="13"/>
  <c r="F110" i="13" a="1"/>
  <c r="F110" i="13"/>
  <c r="F111" i="13" a="1"/>
  <c r="F111" i="13"/>
  <c r="F112" i="13" a="1"/>
  <c r="F112" i="13"/>
  <c r="F113" i="13" a="1"/>
  <c r="F113" i="13"/>
  <c r="F114" i="13" a="1"/>
  <c r="F114" i="13"/>
  <c r="F115" i="13" a="1"/>
  <c r="F115" i="13"/>
  <c r="F116" i="13" a="1"/>
  <c r="F116" i="13"/>
  <c r="F117" i="13" a="1"/>
  <c r="F117" i="13"/>
  <c r="F118" i="13" a="1"/>
  <c r="F118" i="13"/>
  <c r="F119" i="13" a="1"/>
  <c r="F119" i="13"/>
  <c r="F120" i="13" a="1"/>
  <c r="F120" i="13"/>
  <c r="F121" i="13" a="1"/>
  <c r="F121" i="13"/>
  <c r="F122" i="13" a="1"/>
  <c r="F122" i="13"/>
  <c r="F123" i="13" a="1"/>
  <c r="F123" i="13"/>
  <c r="F124" i="13" a="1"/>
  <c r="F124" i="13"/>
  <c r="F125" i="13" a="1"/>
  <c r="F125" i="13"/>
  <c r="F126" i="13" a="1"/>
  <c r="F126" i="13"/>
  <c r="F127" i="13" a="1"/>
  <c r="F127" i="13"/>
  <c r="F128" i="13" a="1"/>
  <c r="F128" i="13"/>
  <c r="F129" i="13" a="1"/>
  <c r="F129" i="13"/>
  <c r="F130" i="13" a="1"/>
  <c r="F130" i="13"/>
  <c r="F131" i="13" a="1"/>
  <c r="F131" i="13"/>
  <c r="F132" i="13" a="1"/>
  <c r="F132" i="13"/>
  <c r="F133" i="13" a="1"/>
  <c r="F133" i="13"/>
  <c r="F134" i="13" a="1"/>
  <c r="F134" i="13"/>
  <c r="F135" i="13" a="1"/>
  <c r="F135" i="13"/>
  <c r="F136" i="13" a="1"/>
  <c r="F136" i="13"/>
  <c r="F137" i="13" a="1"/>
  <c r="F137" i="13"/>
  <c r="F138" i="13" a="1"/>
  <c r="F138" i="13"/>
  <c r="F139" i="13" a="1"/>
  <c r="F139" i="13"/>
  <c r="F140" i="13" a="1"/>
  <c r="F140" i="13"/>
  <c r="F141" i="13" a="1"/>
  <c r="F141" i="13"/>
  <c r="F142" i="13" a="1"/>
  <c r="F142" i="13"/>
  <c r="F143" i="13" a="1"/>
  <c r="F143" i="13"/>
  <c r="F144" i="13" a="1"/>
  <c r="F144" i="13"/>
  <c r="F145" i="13" a="1"/>
  <c r="F145" i="13"/>
  <c r="F146" i="13" a="1"/>
  <c r="F146" i="13"/>
  <c r="F147" i="13" a="1"/>
  <c r="F147" i="13"/>
  <c r="F148" i="13" a="1"/>
  <c r="F148" i="13"/>
  <c r="F149" i="13" a="1"/>
  <c r="F149" i="13"/>
  <c r="F150" i="13" a="1"/>
  <c r="F150" i="13"/>
  <c r="F151" i="13" a="1"/>
  <c r="F151" i="13"/>
  <c r="F152" i="13" a="1"/>
  <c r="F152" i="13"/>
  <c r="F153" i="13" a="1"/>
  <c r="F153" i="13"/>
  <c r="F154" i="13" a="1"/>
  <c r="F154" i="13"/>
  <c r="F155" i="13" a="1"/>
  <c r="F155" i="13"/>
  <c r="F156" i="13" a="1"/>
  <c r="F156" i="13"/>
  <c r="F157" i="13" a="1"/>
  <c r="F157" i="13"/>
  <c r="F158" i="13" a="1"/>
  <c r="F158" i="13"/>
  <c r="F159" i="13" a="1"/>
  <c r="F159" i="13"/>
  <c r="F160" i="13" a="1"/>
  <c r="F160" i="13"/>
  <c r="F161" i="13" a="1"/>
  <c r="F161" i="13"/>
  <c r="F162" i="13" a="1"/>
  <c r="F162" i="13"/>
  <c r="F163" i="13" a="1"/>
  <c r="F163" i="13"/>
  <c r="F164" i="13" a="1"/>
  <c r="F164" i="13"/>
  <c r="F165" i="13" a="1"/>
  <c r="F165" i="13"/>
  <c r="F166" i="13" a="1"/>
  <c r="F166" i="13"/>
  <c r="F167" i="13" a="1"/>
  <c r="F167" i="13"/>
  <c r="F168" i="13" a="1"/>
  <c r="F168" i="13"/>
  <c r="F169" i="13" a="1"/>
  <c r="F169" i="13"/>
  <c r="F170" i="13" a="1"/>
  <c r="F170" i="13"/>
  <c r="F171" i="13" a="1"/>
  <c r="F171" i="13"/>
  <c r="F172" i="13" a="1"/>
  <c r="F172" i="13"/>
  <c r="F173" i="13" a="1"/>
  <c r="F173" i="13"/>
  <c r="F174" i="13" a="1"/>
  <c r="F174" i="13"/>
  <c r="F175" i="13" a="1"/>
  <c r="F175" i="13"/>
  <c r="F176" i="13" a="1"/>
  <c r="F176" i="13"/>
  <c r="F177" i="13" a="1"/>
  <c r="F177" i="13"/>
  <c r="F178" i="13" a="1"/>
  <c r="F178" i="13"/>
  <c r="F179" i="13" a="1"/>
  <c r="F179" i="13"/>
  <c r="F180" i="13" a="1"/>
  <c r="F180" i="13"/>
  <c r="F181" i="13" a="1"/>
  <c r="F181" i="13"/>
  <c r="F182" i="13" a="1"/>
  <c r="F182" i="13"/>
  <c r="F183" i="13" a="1"/>
  <c r="F183" i="13"/>
  <c r="F184" i="13" a="1"/>
  <c r="F184" i="13"/>
  <c r="F185" i="13" a="1"/>
  <c r="F185" i="13"/>
  <c r="F186" i="13" a="1"/>
  <c r="F186" i="13"/>
  <c r="F187" i="13" a="1"/>
  <c r="F187" i="13"/>
  <c r="F188" i="13" a="1"/>
  <c r="F188" i="13"/>
  <c r="F189" i="13" a="1"/>
  <c r="F189" i="13"/>
  <c r="F190" i="13" a="1"/>
  <c r="F190" i="13"/>
  <c r="F191" i="13" a="1"/>
  <c r="F191" i="13"/>
  <c r="F192" i="13" a="1"/>
  <c r="F192" i="13"/>
  <c r="F193" i="13" a="1"/>
  <c r="F193" i="13"/>
  <c r="F194" i="13" a="1"/>
  <c r="F194" i="13"/>
  <c r="F195" i="13" a="1"/>
  <c r="F195" i="13"/>
  <c r="F196" i="13" a="1"/>
  <c r="F196" i="13"/>
  <c r="F197" i="13" a="1"/>
  <c r="F197" i="13"/>
  <c r="F198" i="13" a="1"/>
  <c r="F198" i="13"/>
  <c r="F199" i="13" a="1"/>
  <c r="F199" i="13"/>
  <c r="F200" i="13" a="1"/>
  <c r="F200" i="13"/>
  <c r="F201" i="13" a="1"/>
  <c r="F201" i="13"/>
  <c r="F202" i="13" a="1"/>
  <c r="F202" i="13"/>
  <c r="F203" i="13" a="1"/>
  <c r="F203" i="13"/>
  <c r="F204" i="13" a="1"/>
  <c r="F204" i="13"/>
  <c r="F205" i="13" a="1"/>
  <c r="F205" i="13"/>
  <c r="F206" i="13" a="1"/>
  <c r="F206" i="13"/>
  <c r="F207" i="13" a="1"/>
  <c r="F207" i="13"/>
  <c r="F208" i="13" a="1"/>
  <c r="F208" i="13"/>
  <c r="F209" i="13" a="1"/>
  <c r="F209" i="13"/>
  <c r="F210" i="13" a="1"/>
  <c r="F210" i="13"/>
  <c r="F211" i="13" a="1"/>
  <c r="F211" i="13"/>
  <c r="F212" i="13" a="1"/>
  <c r="F212" i="13"/>
  <c r="F213" i="13" a="1"/>
  <c r="F213" i="13"/>
  <c r="F214" i="13" a="1"/>
  <c r="F214" i="13"/>
  <c r="F215" i="13" a="1"/>
  <c r="F215" i="13"/>
  <c r="F216" i="13" a="1"/>
  <c r="F216" i="13"/>
  <c r="F217" i="13" a="1"/>
  <c r="F217" i="13"/>
  <c r="F218" i="13" a="1"/>
  <c r="F218" i="13"/>
  <c r="F219" i="13" a="1"/>
  <c r="F219" i="13"/>
  <c r="F220" i="13" a="1"/>
  <c r="F220" i="13"/>
  <c r="F221" i="13" a="1"/>
  <c r="F221" i="13"/>
  <c r="F222" i="13" a="1"/>
  <c r="F222" i="13"/>
  <c r="F223" i="13" a="1"/>
  <c r="F223" i="13"/>
  <c r="F224" i="13" a="1"/>
  <c r="F224" i="13"/>
  <c r="F225" i="13" a="1"/>
  <c r="F225" i="13"/>
  <c r="F226" i="13" a="1"/>
  <c r="F226" i="13"/>
  <c r="F227" i="13" a="1"/>
  <c r="F227" i="13"/>
  <c r="F228" i="13" a="1"/>
  <c r="F228" i="13"/>
  <c r="F229" i="13" a="1"/>
  <c r="F229" i="13"/>
  <c r="F230" i="13" a="1"/>
  <c r="F230" i="13"/>
  <c r="F231" i="13" a="1"/>
  <c r="F231" i="13"/>
  <c r="F232" i="13" a="1"/>
  <c r="F232" i="13"/>
  <c r="F233" i="13" a="1"/>
  <c r="F233" i="13"/>
  <c r="F234" i="13" a="1"/>
  <c r="F234" i="13"/>
  <c r="F235" i="13" a="1"/>
  <c r="F235" i="13"/>
  <c r="F236" i="13" a="1"/>
  <c r="F236" i="13"/>
  <c r="F237" i="13" a="1"/>
  <c r="F237" i="13"/>
  <c r="F238" i="13" a="1"/>
  <c r="F238" i="13"/>
  <c r="F239" i="13" a="1"/>
  <c r="F239" i="13"/>
  <c r="F240" i="13" a="1"/>
  <c r="F240" i="13"/>
  <c r="F241" i="13" a="1"/>
  <c r="F241" i="13"/>
  <c r="F242" i="13" a="1"/>
  <c r="F242" i="13"/>
  <c r="F243" i="13" a="1"/>
  <c r="F243" i="13"/>
  <c r="F244" i="13" a="1"/>
  <c r="F244" i="13"/>
  <c r="F245" i="13" a="1"/>
  <c r="F245" i="13"/>
  <c r="F246" i="13" a="1"/>
  <c r="F246" i="13"/>
  <c r="F247" i="13" a="1"/>
  <c r="F247" i="13"/>
  <c r="F248" i="13" a="1"/>
  <c r="F248" i="13"/>
  <c r="F249" i="13" a="1"/>
  <c r="F249" i="13"/>
  <c r="F250" i="13" a="1"/>
  <c r="F250" i="13"/>
  <c r="F251" i="13" a="1"/>
  <c r="F251" i="13"/>
  <c r="F252" i="13" a="1"/>
  <c r="F252" i="13"/>
  <c r="F253" i="13" a="1"/>
  <c r="F253" i="13"/>
  <c r="F254" i="13" a="1"/>
  <c r="F254" i="13"/>
  <c r="F255" i="13" a="1"/>
  <c r="F255" i="13"/>
  <c r="F256" i="13" a="1"/>
  <c r="F256" i="13"/>
  <c r="F257" i="13" a="1"/>
  <c r="F257" i="13"/>
  <c r="F258" i="13" a="1"/>
  <c r="F258" i="13"/>
  <c r="F259" i="13" a="1"/>
  <c r="F259" i="13"/>
  <c r="F260" i="13" a="1"/>
  <c r="F260" i="13"/>
  <c r="F261" i="13" a="1"/>
  <c r="F261" i="13"/>
  <c r="F262" i="13" a="1"/>
  <c r="F262" i="13"/>
  <c r="F263" i="13" a="1"/>
  <c r="F263" i="13"/>
  <c r="F264" i="13" a="1"/>
  <c r="F264" i="13"/>
  <c r="F265" i="13" a="1"/>
  <c r="F265" i="13"/>
  <c r="F266" i="13" a="1"/>
  <c r="F266" i="13"/>
  <c r="F267" i="13" a="1"/>
  <c r="F267" i="13"/>
  <c r="F268" i="13" a="1"/>
  <c r="F268" i="13"/>
  <c r="F269" i="13" a="1"/>
  <c r="F269" i="13"/>
  <c r="F270" i="13" a="1"/>
  <c r="F270" i="13"/>
  <c r="F271" i="13" a="1"/>
  <c r="F271" i="13"/>
  <c r="F272" i="13" a="1"/>
  <c r="F272" i="13"/>
  <c r="F273" i="13" a="1"/>
  <c r="F273" i="13"/>
  <c r="F274" i="13" a="1"/>
  <c r="F274" i="13"/>
  <c r="F275" i="13" a="1"/>
  <c r="F275" i="13"/>
  <c r="F276" i="13" a="1"/>
  <c r="F276" i="13"/>
  <c r="F277" i="13" a="1"/>
  <c r="F277" i="13"/>
  <c r="F278" i="13" a="1"/>
  <c r="F278" i="13"/>
  <c r="F279" i="13" a="1"/>
  <c r="F279" i="13"/>
  <c r="F280" i="13" a="1"/>
  <c r="F280" i="13"/>
  <c r="F281" i="13" a="1"/>
  <c r="F281" i="13"/>
  <c r="F282" i="13" a="1"/>
  <c r="F282" i="13"/>
  <c r="F283" i="13" a="1"/>
  <c r="F283" i="13"/>
  <c r="F284" i="13" a="1"/>
  <c r="F284" i="13"/>
  <c r="F285" i="13" a="1"/>
  <c r="F285" i="13"/>
  <c r="F286" i="13" a="1"/>
  <c r="F286" i="13"/>
  <c r="F287" i="13" a="1"/>
  <c r="F287" i="13"/>
  <c r="F288" i="13" a="1"/>
  <c r="F288" i="13"/>
  <c r="F289" i="13" a="1"/>
  <c r="F289" i="13"/>
  <c r="F290" i="13" a="1"/>
  <c r="F290" i="13"/>
  <c r="F291" i="13" a="1"/>
  <c r="F291" i="13"/>
  <c r="F292" i="13" a="1"/>
  <c r="F292" i="13"/>
  <c r="F293" i="13" a="1"/>
  <c r="F293" i="13"/>
  <c r="F294" i="13" a="1"/>
  <c r="F294" i="13"/>
  <c r="F295" i="13" a="1"/>
  <c r="F295" i="13"/>
  <c r="F296" i="13" a="1"/>
  <c r="F296" i="13"/>
  <c r="F297" i="13" a="1"/>
  <c r="F297" i="13"/>
  <c r="F298" i="13" a="1"/>
  <c r="F298" i="13"/>
  <c r="F299" i="13" a="1"/>
  <c r="F299" i="13"/>
  <c r="F300" i="13" a="1"/>
  <c r="F300" i="13"/>
  <c r="F301" i="13" a="1"/>
  <c r="F301" i="13"/>
  <c r="F302" i="13" a="1"/>
  <c r="F302" i="13"/>
  <c r="F303" i="13" a="1"/>
  <c r="F303" i="13"/>
  <c r="F304" i="13" a="1"/>
  <c r="F304" i="13"/>
  <c r="F305" i="13" a="1"/>
  <c r="F305" i="13"/>
  <c r="F306" i="13" a="1"/>
  <c r="F306" i="13"/>
  <c r="F307" i="13" a="1"/>
  <c r="F307" i="13"/>
  <c r="F308" i="13" a="1"/>
  <c r="F308" i="13"/>
  <c r="F309" i="13" a="1"/>
  <c r="F309" i="13"/>
  <c r="F310" i="13" a="1"/>
  <c r="F310" i="13"/>
  <c r="F311" i="13" a="1"/>
  <c r="F311" i="13"/>
  <c r="F312" i="13" a="1"/>
  <c r="F312" i="13"/>
  <c r="F313" i="13" a="1"/>
  <c r="F313" i="13"/>
  <c r="F314" i="13" a="1"/>
  <c r="F314" i="13"/>
  <c r="F315" i="13" a="1"/>
  <c r="F315" i="13"/>
  <c r="F316" i="13" a="1"/>
  <c r="F316" i="13"/>
  <c r="F317" i="13" a="1"/>
  <c r="F317" i="13"/>
  <c r="F318" i="13" a="1"/>
  <c r="F318" i="13"/>
  <c r="F319" i="13" a="1"/>
  <c r="F319" i="13"/>
  <c r="F320" i="13" a="1"/>
  <c r="F320" i="13"/>
  <c r="F321" i="13" a="1"/>
  <c r="F321" i="13"/>
  <c r="F322" i="13" a="1"/>
  <c r="F322" i="13"/>
  <c r="F323" i="13" a="1"/>
  <c r="F323" i="13"/>
  <c r="F324" i="13" a="1"/>
  <c r="F324" i="13"/>
  <c r="F325" i="13" a="1"/>
  <c r="F325" i="13"/>
  <c r="F326" i="13" a="1"/>
  <c r="F326" i="13"/>
  <c r="F327" i="13" a="1"/>
  <c r="F327" i="13"/>
  <c r="F328" i="13" a="1"/>
  <c r="F328" i="13"/>
  <c r="F329" i="13" a="1"/>
  <c r="F329" i="13"/>
  <c r="F330" i="13" a="1"/>
  <c r="F330" i="13"/>
  <c r="F331" i="13" a="1"/>
  <c r="F331" i="13"/>
  <c r="F332" i="13" a="1"/>
  <c r="F332" i="13"/>
  <c r="F333" i="13" a="1"/>
  <c r="F333" i="13"/>
  <c r="F334" i="13" a="1"/>
  <c r="F334" i="13"/>
  <c r="F335" i="13" a="1"/>
  <c r="F335" i="13"/>
  <c r="F336" i="13" a="1"/>
  <c r="F336" i="13"/>
  <c r="F337" i="13" a="1"/>
  <c r="F337" i="13"/>
  <c r="F338" i="13" a="1"/>
  <c r="F338" i="13"/>
  <c r="F339" i="13" a="1"/>
  <c r="F339" i="13"/>
  <c r="F340" i="13" a="1"/>
  <c r="F340" i="13"/>
  <c r="F341" i="13" a="1"/>
  <c r="F341" i="13"/>
  <c r="F342" i="13" a="1"/>
  <c r="F342" i="13"/>
  <c r="F343" i="13" a="1"/>
  <c r="F343" i="13"/>
  <c r="F344" i="13" a="1"/>
  <c r="F344" i="13"/>
  <c r="F345" i="13" a="1"/>
  <c r="F345" i="13"/>
  <c r="F346" i="13" a="1"/>
  <c r="F346" i="13"/>
  <c r="F347" i="13" a="1"/>
  <c r="F347" i="13"/>
  <c r="F348" i="13" a="1"/>
  <c r="F348" i="13"/>
  <c r="F349" i="13" a="1"/>
  <c r="F349" i="13"/>
  <c r="F350" i="13" a="1"/>
  <c r="F350" i="13"/>
  <c r="F351" i="13" a="1"/>
  <c r="F351" i="13"/>
  <c r="F352" i="13" a="1"/>
  <c r="F352" i="13"/>
  <c r="F353" i="13" a="1"/>
  <c r="F353" i="13"/>
  <c r="F354" i="13" a="1"/>
  <c r="F354" i="13"/>
  <c r="F355" i="13" a="1"/>
  <c r="F355" i="13"/>
  <c r="F356" i="13" a="1"/>
  <c r="F356" i="13"/>
  <c r="F357" i="13" a="1"/>
  <c r="F357" i="13"/>
  <c r="F358" i="13" a="1"/>
  <c r="F358" i="13"/>
  <c r="F359" i="13" a="1"/>
  <c r="F359" i="13"/>
  <c r="F360" i="13" a="1"/>
  <c r="F360" i="13"/>
  <c r="F361" i="13" a="1"/>
  <c r="F361" i="13"/>
  <c r="F362" i="13" a="1"/>
  <c r="F362" i="13"/>
  <c r="F363" i="13" a="1"/>
  <c r="F363" i="13"/>
  <c r="F364" i="13" a="1"/>
  <c r="F364" i="13"/>
  <c r="F365" i="13" a="1"/>
  <c r="F365" i="13"/>
  <c r="F366" i="13" a="1"/>
  <c r="F366" i="13"/>
  <c r="F367" i="13" a="1"/>
  <c r="F367" i="13"/>
  <c r="F368" i="13" a="1"/>
  <c r="F368" i="13"/>
  <c r="F369" i="13" a="1"/>
  <c r="F369" i="13"/>
  <c r="F370" i="13" a="1"/>
  <c r="F370" i="13"/>
  <c r="F371" i="13" a="1"/>
  <c r="F371" i="13"/>
  <c r="F372" i="13" a="1"/>
  <c r="F372" i="13"/>
  <c r="F373" i="13" a="1"/>
  <c r="F373" i="13"/>
  <c r="F374" i="13" a="1"/>
  <c r="F374" i="13"/>
  <c r="F375" i="13" a="1"/>
  <c r="F375" i="13"/>
  <c r="F376" i="13" a="1"/>
  <c r="F376" i="13"/>
  <c r="F377" i="13" a="1"/>
  <c r="F377" i="13"/>
  <c r="F378" i="13" a="1"/>
  <c r="F378" i="13"/>
  <c r="F379" i="13" a="1"/>
  <c r="F379" i="13"/>
  <c r="F380" i="13" a="1"/>
  <c r="F380" i="13"/>
  <c r="F381" i="13" a="1"/>
  <c r="F381" i="13"/>
  <c r="F382" i="13" a="1"/>
  <c r="F382" i="13"/>
  <c r="F383" i="13" a="1"/>
  <c r="F383" i="13"/>
  <c r="F384" i="13" a="1"/>
  <c r="F384" i="13"/>
  <c r="F385" i="13" a="1"/>
  <c r="F385" i="13"/>
  <c r="F386" i="13" a="1"/>
  <c r="F386" i="13"/>
  <c r="F387" i="13" a="1"/>
  <c r="F387" i="13"/>
  <c r="F388" i="13" a="1"/>
  <c r="F388" i="13"/>
  <c r="F389" i="13" a="1"/>
  <c r="F389" i="13"/>
  <c r="F390" i="13" a="1"/>
  <c r="F390" i="13"/>
  <c r="F391" i="13" a="1"/>
  <c r="F391" i="13"/>
  <c r="F392" i="13" a="1"/>
  <c r="F392" i="13"/>
  <c r="F393" i="13" a="1"/>
  <c r="F393" i="13"/>
  <c r="F394" i="13" a="1"/>
  <c r="F394" i="13"/>
  <c r="F395" i="13" a="1"/>
  <c r="F395" i="13"/>
  <c r="F396" i="13" a="1"/>
  <c r="F396" i="13"/>
  <c r="F397" i="13" a="1"/>
  <c r="F397" i="13"/>
  <c r="F398" i="13" a="1"/>
  <c r="F398" i="13"/>
  <c r="F399" i="13" a="1"/>
  <c r="F399" i="13"/>
  <c r="F400" i="13" a="1"/>
  <c r="F400" i="13"/>
  <c r="F401" i="13" a="1"/>
  <c r="F401" i="13"/>
  <c r="F402" i="13" a="1"/>
  <c r="F402" i="13"/>
  <c r="F403" i="13" a="1"/>
  <c r="F403" i="13"/>
  <c r="F404" i="13" a="1"/>
  <c r="F404" i="13"/>
  <c r="F405" i="13" a="1"/>
  <c r="F405" i="13"/>
  <c r="F406" i="13" a="1"/>
  <c r="F406" i="13"/>
  <c r="F407" i="13" a="1"/>
  <c r="F407" i="13"/>
  <c r="F408" i="13" a="1"/>
  <c r="F408" i="13"/>
  <c r="F409" i="13" a="1"/>
  <c r="F409" i="13"/>
  <c r="F410" i="13" a="1"/>
  <c r="F410" i="13"/>
  <c r="F411" i="13" a="1"/>
  <c r="F411" i="13"/>
  <c r="F412" i="13" a="1"/>
  <c r="F412" i="13"/>
  <c r="F413" i="13" a="1"/>
  <c r="F413" i="13"/>
  <c r="F414" i="13" a="1"/>
  <c r="F414" i="13"/>
  <c r="F415" i="13" a="1"/>
  <c r="F415" i="13"/>
  <c r="F416" i="13" a="1"/>
  <c r="F416" i="13"/>
  <c r="F417" i="13" a="1"/>
  <c r="F417" i="13"/>
  <c r="F418" i="13" a="1"/>
  <c r="F418" i="13"/>
  <c r="F419" i="13" a="1"/>
  <c r="F419" i="13"/>
  <c r="F420" i="13" a="1"/>
  <c r="F420" i="13"/>
  <c r="F421" i="13" a="1"/>
  <c r="F421" i="13"/>
  <c r="F422" i="13" a="1"/>
  <c r="F422" i="13"/>
  <c r="F423" i="13" a="1"/>
  <c r="F423" i="13"/>
  <c r="F424" i="13" a="1"/>
  <c r="F424" i="13"/>
  <c r="F425" i="13" a="1"/>
  <c r="F425" i="13"/>
  <c r="F426" i="13" a="1"/>
  <c r="F426" i="13"/>
  <c r="F427" i="13" a="1"/>
  <c r="F427" i="13"/>
  <c r="F428" i="13" a="1"/>
  <c r="F428" i="13"/>
  <c r="F429" i="13" a="1"/>
  <c r="F429" i="13"/>
  <c r="F430" i="13" a="1"/>
  <c r="F430" i="13"/>
  <c r="F431" i="13" a="1"/>
  <c r="F431" i="13"/>
  <c r="F432" i="13" a="1"/>
  <c r="F432" i="13"/>
  <c r="F433" i="13" a="1"/>
  <c r="F433" i="13"/>
  <c r="F434" i="13" a="1"/>
  <c r="F434" i="13"/>
  <c r="F435" i="13" a="1"/>
  <c r="F435" i="13"/>
  <c r="F436" i="13" a="1"/>
  <c r="F436" i="13"/>
  <c r="F437" i="13" a="1"/>
  <c r="F437" i="13"/>
  <c r="F438" i="13" a="1"/>
  <c r="F438" i="13"/>
  <c r="F439" i="13" a="1"/>
  <c r="F439" i="13"/>
  <c r="F440" i="13" a="1"/>
  <c r="F440" i="13"/>
  <c r="F441" i="13" a="1"/>
  <c r="F441" i="13"/>
  <c r="F442" i="13" a="1"/>
  <c r="F442" i="13"/>
  <c r="F443" i="13" a="1"/>
  <c r="F443" i="13"/>
  <c r="F444" i="13" a="1"/>
  <c r="F444" i="13"/>
  <c r="F445" i="13" a="1"/>
  <c r="F445" i="13"/>
  <c r="F446" i="13" a="1"/>
  <c r="F446" i="13"/>
  <c r="F447" i="13" a="1"/>
  <c r="F447" i="13"/>
  <c r="F448" i="13" a="1"/>
  <c r="F448" i="13"/>
  <c r="F449" i="13" a="1"/>
  <c r="F449" i="13"/>
  <c r="F450" i="13" a="1"/>
  <c r="F450" i="13"/>
  <c r="F451" i="13" a="1"/>
  <c r="F451" i="13"/>
  <c r="F452" i="13" a="1"/>
  <c r="F452" i="13"/>
  <c r="F453" i="13" a="1"/>
  <c r="F453" i="13"/>
  <c r="F454" i="13" a="1"/>
  <c r="F454" i="13"/>
  <c r="F455" i="13" a="1"/>
  <c r="F455" i="13"/>
  <c r="F456" i="13" a="1"/>
  <c r="F456" i="13"/>
  <c r="F457" i="13" a="1"/>
  <c r="F457" i="13"/>
  <c r="F458" i="13" a="1"/>
  <c r="F458" i="13"/>
  <c r="F459" i="13" a="1"/>
  <c r="F459" i="13"/>
  <c r="F460" i="13" a="1"/>
  <c r="F460" i="13"/>
  <c r="F461" i="13" a="1"/>
  <c r="F461" i="13"/>
  <c r="F462" i="13" a="1"/>
  <c r="F462" i="13"/>
  <c r="F463" i="13" a="1"/>
  <c r="F463" i="13"/>
  <c r="F464" i="13" a="1"/>
  <c r="F464" i="13"/>
  <c r="F465" i="13" a="1"/>
  <c r="F465" i="13"/>
  <c r="F466" i="13" a="1"/>
  <c r="F466" i="13"/>
  <c r="F467" i="13" a="1"/>
  <c r="F467" i="13"/>
  <c r="F468" i="13" a="1"/>
  <c r="F468" i="13"/>
  <c r="F469" i="13" a="1"/>
  <c r="F469" i="13"/>
  <c r="F470" i="13" a="1"/>
  <c r="F470" i="13"/>
  <c r="F471" i="13" a="1"/>
  <c r="F471" i="13"/>
  <c r="F472" i="13" a="1"/>
  <c r="F472" i="13"/>
  <c r="F473" i="13" a="1"/>
  <c r="F473" i="13"/>
  <c r="F474" i="13" a="1"/>
  <c r="F474" i="13"/>
  <c r="F475" i="13" a="1"/>
  <c r="F475" i="13"/>
  <c r="F476" i="13" a="1"/>
  <c r="F476" i="13"/>
  <c r="F477" i="13" a="1"/>
  <c r="F477" i="13"/>
  <c r="F478" i="13" a="1"/>
  <c r="F478" i="13"/>
  <c r="F479" i="13" a="1"/>
  <c r="F479" i="13"/>
  <c r="F480" i="13" a="1"/>
  <c r="F480" i="13"/>
  <c r="F481" i="13" a="1"/>
  <c r="F481" i="13"/>
  <c r="F482" i="13" a="1"/>
  <c r="F482" i="13"/>
  <c r="F483" i="13" a="1"/>
  <c r="F483" i="13"/>
  <c r="F484" i="13" a="1"/>
  <c r="F484" i="13"/>
  <c r="F485" i="13" a="1"/>
  <c r="F485" i="13"/>
  <c r="F486" i="13" a="1"/>
  <c r="F486" i="13"/>
  <c r="F487" i="13" a="1"/>
  <c r="F487" i="13"/>
  <c r="F488" i="13" a="1"/>
  <c r="F488" i="13"/>
  <c r="F489" i="13" a="1"/>
  <c r="F489" i="13"/>
  <c r="F490" i="13" a="1"/>
  <c r="F490" i="13"/>
  <c r="F491" i="13" a="1"/>
  <c r="F491" i="13"/>
  <c r="F492" i="13" a="1"/>
  <c r="F492" i="13"/>
  <c r="F493" i="13" a="1"/>
  <c r="F493" i="13"/>
  <c r="F494" i="13" a="1"/>
  <c r="F494" i="13"/>
  <c r="F495" i="13" a="1"/>
  <c r="F495" i="13"/>
  <c r="F496" i="13" a="1"/>
  <c r="F496" i="13"/>
  <c r="F497" i="13" a="1"/>
  <c r="F497" i="13"/>
  <c r="F498" i="13" a="1"/>
  <c r="F498" i="13"/>
  <c r="F499" i="13" a="1"/>
  <c r="F499" i="13"/>
  <c r="F500" i="13" a="1"/>
  <c r="F500" i="13"/>
  <c r="F501" i="13" a="1"/>
  <c r="F501" i="13"/>
  <c r="F502" i="13" a="1"/>
  <c r="F502" i="13"/>
  <c r="F503" i="13" a="1"/>
  <c r="F503" i="13"/>
  <c r="F504" i="13" a="1"/>
  <c r="F504" i="13"/>
  <c r="F505" i="13" a="1"/>
  <c r="F505" i="13"/>
  <c r="F506" i="13" a="1"/>
  <c r="F506" i="13"/>
  <c r="F507" i="13" a="1"/>
  <c r="F507" i="13"/>
  <c r="F508" i="13" a="1"/>
  <c r="F508" i="13"/>
  <c r="F509" i="13" a="1"/>
  <c r="F509" i="13"/>
  <c r="F510" i="13" a="1"/>
  <c r="F510" i="13"/>
  <c r="F511" i="13" a="1"/>
  <c r="F511" i="13"/>
  <c r="F512" i="13" a="1"/>
  <c r="F512" i="13"/>
  <c r="F513" i="13" a="1"/>
  <c r="F513" i="13"/>
  <c r="F514" i="13" a="1"/>
  <c r="F514" i="13"/>
  <c r="F515" i="13" a="1"/>
  <c r="F515" i="13"/>
  <c r="F516" i="13" a="1"/>
  <c r="F516" i="13"/>
  <c r="F517" i="13" a="1"/>
  <c r="F517" i="13"/>
  <c r="F518" i="13" a="1"/>
  <c r="F518" i="13"/>
  <c r="F519" i="13" a="1"/>
  <c r="F519" i="13"/>
  <c r="F520" i="13" a="1"/>
  <c r="F520" i="13"/>
  <c r="F521" i="13" a="1"/>
  <c r="F521" i="13"/>
  <c r="F522" i="13" a="1"/>
  <c r="F522" i="13"/>
  <c r="F523" i="13" a="1"/>
  <c r="F523" i="13"/>
  <c r="F524" i="13" a="1"/>
  <c r="F524" i="13"/>
  <c r="F525" i="13" a="1"/>
  <c r="F525" i="13"/>
  <c r="F526" i="13" a="1"/>
  <c r="F526" i="13"/>
  <c r="F527" i="13" a="1"/>
  <c r="F527" i="13"/>
  <c r="F528" i="13" a="1"/>
  <c r="F528" i="13"/>
  <c r="F529" i="13" a="1"/>
  <c r="F529" i="13"/>
  <c r="F530" i="13" a="1"/>
  <c r="F530" i="13"/>
  <c r="F531" i="13" a="1"/>
  <c r="F531" i="13"/>
  <c r="F532" i="13" a="1"/>
  <c r="F532" i="13"/>
  <c r="F533" i="13" a="1"/>
  <c r="F533" i="13"/>
  <c r="F534" i="13" a="1"/>
  <c r="F534" i="13"/>
  <c r="F535" i="13" a="1"/>
  <c r="F535" i="13"/>
  <c r="F536" i="13" a="1"/>
  <c r="F536" i="13"/>
  <c r="F537" i="13" a="1"/>
  <c r="F537" i="13"/>
  <c r="F538" i="13" a="1"/>
  <c r="F538" i="13"/>
  <c r="F539" i="13" a="1"/>
  <c r="F539" i="13"/>
  <c r="F540" i="13" a="1"/>
  <c r="F540" i="13"/>
  <c r="F541" i="13" a="1"/>
  <c r="F541" i="13"/>
  <c r="F542" i="13" a="1"/>
  <c r="F542" i="13"/>
  <c r="F543" i="13" a="1"/>
  <c r="F543" i="13"/>
  <c r="F544" i="13" a="1"/>
  <c r="F544" i="13"/>
  <c r="F545" i="13" a="1"/>
  <c r="F545" i="13"/>
  <c r="F546" i="13" a="1"/>
  <c r="F546" i="13"/>
  <c r="F547" i="13" a="1"/>
  <c r="F547" i="13"/>
  <c r="F548" i="13" a="1"/>
  <c r="F548" i="13"/>
  <c r="F549" i="13" a="1"/>
  <c r="F549" i="13"/>
  <c r="F550" i="13" a="1"/>
  <c r="F550" i="13"/>
  <c r="F551" i="13" a="1"/>
  <c r="F551" i="13"/>
  <c r="F552" i="13" a="1"/>
  <c r="F552" i="13"/>
  <c r="F553" i="13" a="1"/>
  <c r="F553" i="13"/>
  <c r="F554" i="13" a="1"/>
  <c r="F554" i="13"/>
  <c r="F555" i="13" a="1"/>
  <c r="F555" i="13"/>
  <c r="F556" i="13" a="1"/>
  <c r="F556" i="13"/>
  <c r="F557" i="13" a="1"/>
  <c r="F557" i="13"/>
  <c r="F558" i="13" a="1"/>
  <c r="F558" i="13"/>
  <c r="F559" i="13" a="1"/>
  <c r="F559" i="13"/>
  <c r="F560" i="13" a="1"/>
  <c r="F560" i="13"/>
  <c r="F561" i="13" a="1"/>
  <c r="F561" i="13"/>
  <c r="F562" i="13" a="1"/>
  <c r="F562" i="13"/>
  <c r="F563" i="13" a="1"/>
  <c r="F563" i="13"/>
  <c r="F564" i="13" a="1"/>
  <c r="F564" i="13"/>
  <c r="F565" i="13" a="1"/>
  <c r="F565" i="13"/>
  <c r="F566" i="13" a="1"/>
  <c r="F566" i="13"/>
  <c r="F567" i="13" a="1"/>
  <c r="F567" i="13"/>
  <c r="F568" i="13" a="1"/>
  <c r="F568" i="13"/>
  <c r="F569" i="13" a="1"/>
  <c r="F569" i="13"/>
  <c r="F570" i="13" a="1"/>
  <c r="F570" i="13"/>
  <c r="F571" i="13" a="1"/>
  <c r="F571" i="13"/>
  <c r="F572" i="13" a="1"/>
  <c r="F572" i="13"/>
  <c r="F573" i="13" a="1"/>
  <c r="F573" i="13"/>
  <c r="F574" i="13" a="1"/>
  <c r="F574" i="13"/>
  <c r="F575" i="13" a="1"/>
  <c r="F575" i="13"/>
  <c r="F576" i="13" a="1"/>
  <c r="F576" i="13"/>
  <c r="F577" i="13" a="1"/>
  <c r="F577" i="13"/>
  <c r="F578" i="13" a="1"/>
  <c r="F578" i="13"/>
  <c r="F579" i="13" a="1"/>
  <c r="F579" i="13"/>
  <c r="F580" i="13" a="1"/>
  <c r="F580" i="13"/>
  <c r="F581" i="13" a="1"/>
  <c r="F581" i="13"/>
  <c r="F582" i="13" a="1"/>
  <c r="F582" i="13"/>
  <c r="F583" i="13" a="1"/>
  <c r="F583" i="13"/>
  <c r="F584" i="13" a="1"/>
  <c r="F584" i="13"/>
  <c r="F585" i="13" a="1"/>
  <c r="F585" i="13"/>
  <c r="F586" i="13" a="1"/>
  <c r="F586" i="13"/>
  <c r="F587" i="13" a="1"/>
  <c r="F587" i="13"/>
  <c r="F588" i="13" a="1"/>
  <c r="F588" i="13"/>
  <c r="F589" i="13" a="1"/>
  <c r="F589" i="13"/>
  <c r="F590" i="13" a="1"/>
  <c r="F590" i="13"/>
  <c r="F591" i="13" a="1"/>
  <c r="F591" i="13"/>
  <c r="F592" i="13" a="1"/>
  <c r="F592" i="13"/>
  <c r="F593" i="13" a="1"/>
  <c r="F593" i="13"/>
  <c r="F594" i="13" a="1"/>
  <c r="F594" i="13"/>
  <c r="F595" i="13" a="1"/>
  <c r="F595" i="13"/>
  <c r="F596" i="13" a="1"/>
  <c r="F596" i="13"/>
  <c r="F597" i="13" a="1"/>
  <c r="F597" i="13"/>
  <c r="F598" i="13" a="1"/>
  <c r="F598" i="13"/>
  <c r="F599" i="13" a="1"/>
  <c r="F599" i="13"/>
  <c r="F600" i="13" a="1"/>
  <c r="F600" i="13"/>
  <c r="F601" i="13" a="1"/>
  <c r="F601" i="13"/>
  <c r="F602" i="13" a="1"/>
  <c r="F602" i="13"/>
  <c r="F603" i="13" a="1"/>
  <c r="F603" i="13"/>
  <c r="F604" i="13" a="1"/>
  <c r="F604" i="13"/>
  <c r="F605" i="13" a="1"/>
  <c r="F605" i="13"/>
  <c r="F606" i="13" a="1"/>
  <c r="F606" i="13"/>
  <c r="F607" i="13" a="1"/>
  <c r="F607" i="13"/>
  <c r="F608" i="13" a="1"/>
  <c r="F608" i="13"/>
  <c r="F609" i="13" a="1"/>
  <c r="F609" i="13"/>
  <c r="F610" i="13" a="1"/>
  <c r="F610" i="13"/>
  <c r="F611" i="13" a="1"/>
  <c r="F611" i="13"/>
  <c r="F612" i="13" a="1"/>
  <c r="F612" i="13"/>
  <c r="F613" i="13" a="1"/>
  <c r="F613" i="13"/>
  <c r="F614" i="13" a="1"/>
  <c r="F614" i="13"/>
  <c r="F615" i="13" a="1"/>
  <c r="F615" i="13"/>
  <c r="F616" i="13" a="1"/>
  <c r="F616" i="13"/>
  <c r="F617" i="13" a="1"/>
  <c r="F617" i="13"/>
  <c r="F618" i="13" a="1"/>
  <c r="F618" i="13"/>
  <c r="F619" i="13" a="1"/>
  <c r="F619" i="13"/>
  <c r="F620" i="13" a="1"/>
  <c r="F620" i="13"/>
  <c r="F621" i="13" a="1"/>
  <c r="F621" i="13"/>
  <c r="F622" i="13" a="1"/>
  <c r="F622" i="13"/>
  <c r="F623" i="13" a="1"/>
  <c r="F623" i="13"/>
  <c r="F624" i="13" a="1"/>
  <c r="F624" i="13"/>
  <c r="F625" i="13" a="1"/>
  <c r="F625" i="13"/>
  <c r="F626" i="13" a="1"/>
  <c r="F626" i="13"/>
  <c r="F627" i="13" a="1"/>
  <c r="F627" i="13"/>
  <c r="F628" i="13" a="1"/>
  <c r="F628" i="13"/>
  <c r="F629" i="13" a="1"/>
  <c r="F629" i="13"/>
  <c r="F630" i="13" a="1"/>
  <c r="F630" i="13"/>
  <c r="F631" i="13" a="1"/>
  <c r="F631" i="13"/>
  <c r="F632" i="13" a="1"/>
  <c r="F632" i="13"/>
  <c r="F633" i="13" a="1"/>
  <c r="F633" i="13"/>
  <c r="F634" i="13" a="1"/>
  <c r="F634" i="13"/>
  <c r="F635" i="13" a="1"/>
  <c r="F635" i="13"/>
  <c r="F636" i="13" a="1"/>
  <c r="F636" i="13"/>
  <c r="F637" i="13" a="1"/>
  <c r="F637" i="13"/>
  <c r="F638" i="13" a="1"/>
  <c r="F638" i="13"/>
  <c r="F639" i="13" a="1"/>
  <c r="F639" i="13"/>
  <c r="F640" i="13" a="1"/>
  <c r="F640" i="13"/>
  <c r="F641" i="13" a="1"/>
  <c r="F641" i="13"/>
  <c r="F642" i="13" a="1"/>
  <c r="F642" i="13"/>
  <c r="F643" i="13" a="1"/>
  <c r="F643" i="13"/>
  <c r="F644" i="13" a="1"/>
  <c r="F644" i="13"/>
  <c r="F645" i="13" a="1"/>
  <c r="F645" i="13"/>
  <c r="F646" i="13" a="1"/>
  <c r="F646" i="13"/>
  <c r="F647" i="13" a="1"/>
  <c r="F647" i="13"/>
  <c r="F648" i="13" a="1"/>
  <c r="F648" i="13"/>
  <c r="F649" i="13" a="1"/>
  <c r="F649" i="13"/>
  <c r="F650" i="13" a="1"/>
  <c r="F650" i="13"/>
  <c r="F651" i="13" a="1"/>
  <c r="F651" i="13"/>
  <c r="F652" i="13" a="1"/>
  <c r="F652" i="13"/>
  <c r="F653" i="13" a="1"/>
  <c r="F653" i="13"/>
  <c r="F654" i="13" a="1"/>
  <c r="F654" i="13"/>
  <c r="F655" i="13" a="1"/>
  <c r="F655" i="13"/>
  <c r="F656" i="13" a="1"/>
  <c r="F656" i="13"/>
  <c r="F657" i="13" a="1"/>
  <c r="F657" i="13"/>
  <c r="F658" i="13" a="1"/>
  <c r="F658" i="13"/>
  <c r="F659" i="13" a="1"/>
  <c r="F659" i="13"/>
  <c r="F660" i="13" a="1"/>
  <c r="F660" i="13"/>
  <c r="F661" i="13" a="1"/>
  <c r="F661" i="13"/>
  <c r="F662" i="13" a="1"/>
  <c r="F662" i="13"/>
  <c r="F663" i="13" a="1"/>
  <c r="F663" i="13"/>
  <c r="F664" i="13" a="1"/>
  <c r="F664" i="13"/>
  <c r="F665" i="13" a="1"/>
  <c r="F665" i="13"/>
  <c r="F666" i="13" a="1"/>
  <c r="F666" i="13"/>
  <c r="F667" i="13" a="1"/>
  <c r="F667" i="13"/>
  <c r="F668" i="13" a="1"/>
  <c r="F668" i="13"/>
  <c r="F669" i="13" a="1"/>
  <c r="F669" i="13"/>
  <c r="F670" i="13" a="1"/>
  <c r="F670" i="13"/>
  <c r="F671" i="13" a="1"/>
  <c r="F671" i="13"/>
  <c r="F672" i="13" a="1"/>
  <c r="F672" i="13"/>
  <c r="F673" i="13" a="1"/>
  <c r="F673" i="13"/>
  <c r="F674" i="13" a="1"/>
  <c r="F674" i="13"/>
  <c r="F675" i="13" a="1"/>
  <c r="F675" i="13"/>
  <c r="F676" i="13" a="1"/>
  <c r="F676" i="13"/>
  <c r="F677" i="13" a="1"/>
  <c r="F677" i="13"/>
  <c r="F678" i="13" a="1"/>
  <c r="F678" i="13"/>
  <c r="F679" i="13" a="1"/>
  <c r="F679" i="13"/>
  <c r="F680" i="13" a="1"/>
  <c r="F680" i="13"/>
  <c r="F681" i="13" a="1"/>
  <c r="F681" i="13"/>
  <c r="F682" i="13" a="1"/>
  <c r="F682" i="13"/>
  <c r="F683" i="13" a="1"/>
  <c r="F683" i="13"/>
  <c r="F684" i="13" a="1"/>
  <c r="F684" i="13"/>
  <c r="F685" i="13" a="1"/>
  <c r="F685" i="13"/>
  <c r="F686" i="13" a="1"/>
  <c r="F686" i="13"/>
  <c r="F687" i="13" a="1"/>
  <c r="F687" i="13"/>
  <c r="F688" i="13" a="1"/>
  <c r="F688" i="13"/>
  <c r="F689" i="13" a="1"/>
  <c r="F689" i="13"/>
  <c r="F690" i="13" a="1"/>
  <c r="F690" i="13"/>
  <c r="F691" i="13" a="1"/>
  <c r="F691" i="13"/>
  <c r="F692" i="13" a="1"/>
  <c r="F692" i="13"/>
  <c r="F693" i="13" a="1"/>
  <c r="F693" i="13"/>
  <c r="F694" i="13" a="1"/>
  <c r="F694" i="13"/>
  <c r="F695" i="13" a="1"/>
  <c r="F695" i="13"/>
  <c r="F696" i="13" a="1"/>
  <c r="F696" i="13"/>
  <c r="F697" i="13" a="1"/>
  <c r="F697" i="13"/>
  <c r="F698" i="13" a="1"/>
  <c r="F698" i="13"/>
  <c r="F699" i="13" a="1"/>
  <c r="F699" i="13"/>
  <c r="F700" i="13" a="1"/>
  <c r="F700" i="13"/>
  <c r="F701" i="13" a="1"/>
  <c r="F701" i="13"/>
  <c r="F702" i="13" a="1"/>
  <c r="F702" i="13"/>
  <c r="F703" i="13" a="1"/>
  <c r="F703" i="13"/>
  <c r="F704" i="13" a="1"/>
  <c r="F704" i="13"/>
  <c r="F705" i="13" a="1"/>
  <c r="F705" i="13"/>
  <c r="F706" i="13" a="1"/>
  <c r="F706" i="13"/>
  <c r="F707" i="13" a="1"/>
  <c r="F707" i="13"/>
  <c r="F708" i="13" a="1"/>
  <c r="F708" i="13"/>
  <c r="F709" i="13" a="1"/>
  <c r="F709" i="13"/>
  <c r="F710" i="13" a="1"/>
  <c r="F710" i="13"/>
  <c r="F711" i="13" a="1"/>
  <c r="F711" i="13"/>
  <c r="F712" i="13" a="1"/>
  <c r="F712" i="13"/>
  <c r="F713" i="13" a="1"/>
  <c r="F713" i="13"/>
  <c r="F714" i="13" a="1"/>
  <c r="F714" i="13"/>
  <c r="F715" i="13" a="1"/>
  <c r="F715" i="13"/>
  <c r="F716" i="13" a="1"/>
  <c r="F716" i="13"/>
  <c r="F717" i="13" a="1"/>
  <c r="F717" i="13"/>
  <c r="F718" i="13" a="1"/>
  <c r="F718" i="13"/>
  <c r="F719" i="13" a="1"/>
  <c r="F719" i="13"/>
  <c r="F720" i="13" a="1"/>
  <c r="F720" i="13"/>
  <c r="F721" i="13" a="1"/>
  <c r="F721" i="13"/>
  <c r="F722" i="13" a="1"/>
  <c r="F722" i="13"/>
  <c r="F723" i="13" a="1"/>
  <c r="F723" i="13"/>
  <c r="F724" i="13" a="1"/>
  <c r="F724" i="13"/>
  <c r="F725" i="13" a="1"/>
  <c r="F725" i="13"/>
  <c r="F726" i="13" a="1"/>
  <c r="F726" i="13"/>
  <c r="F727" i="13" a="1"/>
  <c r="F727" i="13"/>
  <c r="F728" i="13" a="1"/>
  <c r="F728" i="13"/>
  <c r="F729" i="13" a="1"/>
  <c r="F729" i="13"/>
  <c r="F730" i="13" a="1"/>
  <c r="F730" i="13"/>
  <c r="F731" i="13" a="1"/>
  <c r="F731" i="13"/>
  <c r="F732" i="13" a="1"/>
  <c r="F732" i="13"/>
  <c r="F733" i="13" a="1"/>
  <c r="F733" i="13"/>
  <c r="F734" i="13" a="1"/>
  <c r="F734" i="13"/>
  <c r="F735" i="13" a="1"/>
  <c r="F735" i="13"/>
  <c r="F736" i="13" a="1"/>
  <c r="F736" i="13"/>
  <c r="F737" i="13" a="1"/>
  <c r="F737" i="13"/>
  <c r="F738" i="13" a="1"/>
  <c r="F738" i="13"/>
  <c r="F739" i="13" a="1"/>
  <c r="F739" i="13"/>
  <c r="F740" i="13" a="1"/>
  <c r="F740" i="13"/>
  <c r="F741" i="13" a="1"/>
  <c r="F741" i="13"/>
  <c r="F742" i="13" a="1"/>
  <c r="F742" i="13"/>
  <c r="F743" i="13" a="1"/>
  <c r="F743" i="13"/>
  <c r="F744" i="13" a="1"/>
  <c r="F744" i="13"/>
  <c r="F745" i="13" a="1"/>
  <c r="F745" i="13"/>
  <c r="F746" i="13" a="1"/>
  <c r="F746" i="13"/>
  <c r="F747" i="13" a="1"/>
  <c r="F747" i="13"/>
  <c r="F748" i="13" a="1"/>
  <c r="F748" i="13"/>
  <c r="F749" i="13" a="1"/>
  <c r="F749" i="13"/>
  <c r="F750" i="13" a="1"/>
  <c r="F750" i="13"/>
  <c r="F751" i="13" a="1"/>
  <c r="F751" i="13"/>
  <c r="F752" i="13" a="1"/>
  <c r="F752" i="13"/>
  <c r="F753" i="13" a="1"/>
  <c r="F753" i="13"/>
  <c r="F754" i="13" a="1"/>
  <c r="F754" i="13"/>
  <c r="F755" i="13" a="1"/>
  <c r="F755" i="13"/>
  <c r="F756" i="13" a="1"/>
  <c r="F756" i="13"/>
  <c r="F757" i="13" a="1"/>
  <c r="F757" i="13"/>
  <c r="F758" i="13" a="1"/>
  <c r="F758" i="13"/>
  <c r="F759" i="13" a="1"/>
  <c r="F759" i="13"/>
  <c r="F760" i="13" a="1"/>
  <c r="F760" i="13"/>
  <c r="F761" i="13" a="1"/>
  <c r="F761" i="13"/>
  <c r="F762" i="13" a="1"/>
  <c r="F762" i="13"/>
  <c r="F763" i="13" a="1"/>
  <c r="F763" i="13"/>
  <c r="F764" i="13" a="1"/>
  <c r="F764" i="13"/>
  <c r="F765" i="13" a="1"/>
  <c r="F765" i="13"/>
  <c r="F766" i="13" a="1"/>
  <c r="F766" i="13"/>
  <c r="F767" i="13" a="1"/>
  <c r="F767" i="13"/>
  <c r="F768" i="13" a="1"/>
  <c r="F768" i="13"/>
  <c r="F769" i="13" a="1"/>
  <c r="F769" i="13"/>
  <c r="F770" i="13" a="1"/>
  <c r="F770" i="13"/>
  <c r="F771" i="13" a="1"/>
  <c r="F771" i="13"/>
  <c r="F772" i="13" a="1"/>
  <c r="F772" i="13"/>
  <c r="F773" i="13" a="1"/>
  <c r="F773" i="13"/>
  <c r="F774" i="13" a="1"/>
  <c r="F774" i="13"/>
  <c r="F775" i="13" a="1"/>
  <c r="F775" i="13"/>
  <c r="F776" i="13" a="1"/>
  <c r="F776" i="13"/>
  <c r="F777" i="13" a="1"/>
  <c r="F777" i="13"/>
  <c r="F778" i="13" a="1"/>
  <c r="F778" i="13"/>
  <c r="F779" i="13" a="1"/>
  <c r="F779" i="13"/>
  <c r="F780" i="13" a="1"/>
  <c r="F780" i="13"/>
  <c r="F781" i="13" a="1"/>
  <c r="F781" i="13"/>
  <c r="F782" i="13" a="1"/>
  <c r="F782" i="13"/>
  <c r="F783" i="13" a="1"/>
  <c r="F783" i="13"/>
  <c r="F784" i="13" a="1"/>
  <c r="F784" i="13"/>
  <c r="F785" i="13" a="1"/>
  <c r="F785" i="13"/>
  <c r="F786" i="13" a="1"/>
  <c r="F786" i="13"/>
  <c r="F787" i="13" a="1"/>
  <c r="F787" i="13"/>
  <c r="F788" i="13" a="1"/>
  <c r="F788" i="13"/>
  <c r="F789" i="13" a="1"/>
  <c r="F789" i="13"/>
  <c r="F790" i="13" a="1"/>
  <c r="F790" i="13"/>
  <c r="F791" i="13" a="1"/>
  <c r="F791" i="13"/>
  <c r="F792" i="13" a="1"/>
  <c r="F792" i="13"/>
  <c r="F793" i="13" a="1"/>
  <c r="F793" i="13"/>
  <c r="F794" i="13" a="1"/>
  <c r="F794" i="13"/>
  <c r="F795" i="13" a="1"/>
  <c r="F795" i="13"/>
  <c r="F796" i="13" a="1"/>
  <c r="F796" i="13"/>
  <c r="F797" i="13" a="1"/>
  <c r="F797" i="13"/>
  <c r="F798" i="13" a="1"/>
  <c r="F798" i="13"/>
  <c r="F799" i="13" a="1"/>
  <c r="F799" i="13"/>
  <c r="F800" i="13" a="1"/>
  <c r="F800" i="13"/>
  <c r="F801" i="13" a="1"/>
  <c r="F801" i="13"/>
  <c r="F802" i="13" a="1"/>
  <c r="F802" i="13"/>
  <c r="F803" i="13" a="1"/>
  <c r="F803" i="13"/>
  <c r="F804" i="13" a="1"/>
  <c r="F804" i="13"/>
  <c r="F805" i="13" a="1"/>
  <c r="F805" i="13"/>
  <c r="F806" i="13" a="1"/>
  <c r="F806" i="13"/>
  <c r="F807" i="13" a="1"/>
  <c r="F807" i="13"/>
  <c r="F808" i="13" a="1"/>
  <c r="F808" i="13"/>
  <c r="F809" i="13" a="1"/>
  <c r="F809" i="13"/>
  <c r="F810" i="13" a="1"/>
  <c r="F810" i="13"/>
  <c r="F811" i="13" a="1"/>
  <c r="F811" i="13"/>
  <c r="F812" i="13" a="1"/>
  <c r="F812" i="13"/>
  <c r="F813" i="13" a="1"/>
  <c r="F813" i="13"/>
  <c r="F814" i="13" a="1"/>
  <c r="F814" i="13"/>
  <c r="F815" i="13" a="1"/>
  <c r="F815" i="13"/>
  <c r="F816" i="13" a="1"/>
  <c r="F816" i="13"/>
  <c r="F817" i="13" a="1"/>
  <c r="F817" i="13"/>
  <c r="F818" i="13" a="1"/>
  <c r="F818" i="13"/>
  <c r="F819" i="13" a="1"/>
  <c r="F819" i="13"/>
  <c r="F820" i="13" a="1"/>
  <c r="F820" i="13"/>
  <c r="F821" i="13" a="1"/>
  <c r="F821" i="13"/>
  <c r="F822" i="13" a="1"/>
  <c r="F822" i="13"/>
  <c r="F823" i="13" a="1"/>
  <c r="F823" i="13"/>
  <c r="F824" i="13" a="1"/>
  <c r="F824" i="13"/>
  <c r="F825" i="13" a="1"/>
  <c r="F825" i="13"/>
  <c r="F826" i="13" a="1"/>
  <c r="F826" i="13"/>
  <c r="F827" i="13" a="1"/>
  <c r="F827" i="13"/>
  <c r="F828" i="13" a="1"/>
  <c r="F828" i="13"/>
  <c r="F829" i="13" a="1"/>
  <c r="F829" i="13"/>
  <c r="F830" i="13" a="1"/>
  <c r="F830" i="13"/>
  <c r="F831" i="13" a="1"/>
  <c r="F831" i="13"/>
  <c r="F832" i="13" a="1"/>
  <c r="F832" i="13"/>
  <c r="F833" i="13" a="1"/>
  <c r="F833" i="13"/>
  <c r="F834" i="13" a="1"/>
  <c r="F834" i="13"/>
  <c r="F835" i="13" a="1"/>
  <c r="F835" i="13"/>
  <c r="F836" i="13" a="1"/>
  <c r="F836" i="13"/>
  <c r="F837" i="13" a="1"/>
  <c r="F837" i="13"/>
  <c r="F838" i="13" a="1"/>
  <c r="F838" i="13"/>
  <c r="F839" i="13" a="1"/>
  <c r="F839" i="13"/>
  <c r="F840" i="13" a="1"/>
  <c r="F840" i="13"/>
  <c r="F841" i="13" a="1"/>
  <c r="F841" i="13"/>
  <c r="F842" i="13" a="1"/>
  <c r="F842" i="13"/>
  <c r="F843" i="13" a="1"/>
  <c r="F843" i="13"/>
  <c r="F844" i="13" a="1"/>
  <c r="F844" i="13"/>
  <c r="F845" i="13" a="1"/>
  <c r="F845" i="13"/>
  <c r="F846" i="13" a="1"/>
  <c r="F846" i="13"/>
  <c r="F847" i="13" a="1"/>
  <c r="F847" i="13"/>
  <c r="F848" i="13" a="1"/>
  <c r="F848" i="13"/>
  <c r="F849" i="13" a="1"/>
  <c r="F849" i="13"/>
  <c r="F850" i="13" a="1"/>
  <c r="F850" i="13"/>
  <c r="F851" i="13" a="1"/>
  <c r="F851" i="13"/>
  <c r="F852" i="13" a="1"/>
  <c r="F852" i="13"/>
  <c r="F853" i="13" a="1"/>
  <c r="F853" i="13"/>
  <c r="F854" i="13" a="1"/>
  <c r="F854" i="13"/>
  <c r="F855" i="13" a="1"/>
  <c r="F855" i="13"/>
  <c r="F856" i="13" a="1"/>
  <c r="F856" i="13"/>
  <c r="F857" i="13" a="1"/>
  <c r="F857" i="13"/>
  <c r="F858" i="13" a="1"/>
  <c r="F858" i="13"/>
  <c r="F859" i="13" a="1"/>
  <c r="F859" i="13"/>
  <c r="F860" i="13" a="1"/>
  <c r="F860" i="13"/>
  <c r="F861" i="13" a="1"/>
  <c r="F861" i="13"/>
  <c r="F862" i="13" a="1"/>
  <c r="F862" i="13"/>
  <c r="F863" i="13" a="1"/>
  <c r="F863" i="13"/>
  <c r="F864" i="13" a="1"/>
  <c r="F864" i="13"/>
  <c r="F865" i="13" a="1"/>
  <c r="F865" i="13"/>
  <c r="F866" i="13" a="1"/>
  <c r="F866" i="13"/>
  <c r="F867" i="13" a="1"/>
  <c r="F867" i="13"/>
  <c r="F868" i="13" a="1"/>
  <c r="F868" i="13"/>
  <c r="F869" i="13" a="1"/>
  <c r="F869" i="13"/>
  <c r="F870" i="13" a="1"/>
  <c r="F870" i="13"/>
  <c r="F871" i="13" a="1"/>
  <c r="F871" i="13"/>
  <c r="F872" i="13" a="1"/>
  <c r="F872" i="13"/>
  <c r="F873" i="13" a="1"/>
  <c r="F873" i="13"/>
  <c r="F874" i="13" a="1"/>
  <c r="F874" i="13"/>
  <c r="F875" i="13" a="1"/>
  <c r="F875" i="13"/>
  <c r="F876" i="13" a="1"/>
  <c r="F876" i="13"/>
  <c r="F877" i="13" a="1"/>
  <c r="F877" i="13"/>
  <c r="F878" i="13" a="1"/>
  <c r="F878" i="13"/>
  <c r="F879" i="13" a="1"/>
  <c r="F879" i="13"/>
  <c r="F880" i="13" a="1"/>
  <c r="F880" i="13"/>
  <c r="F881" i="13" a="1"/>
  <c r="F881" i="13"/>
  <c r="F882" i="13" a="1"/>
  <c r="F882" i="13"/>
  <c r="F883" i="13" a="1"/>
  <c r="F883" i="13"/>
  <c r="F884" i="13" a="1"/>
  <c r="F884" i="13"/>
  <c r="F885" i="13" a="1"/>
  <c r="F885" i="13"/>
  <c r="F886" i="13" a="1"/>
  <c r="F886" i="13"/>
  <c r="F887" i="13" a="1"/>
  <c r="F887" i="13"/>
  <c r="F888" i="13" a="1"/>
  <c r="F888" i="13"/>
  <c r="F889" i="13" a="1"/>
  <c r="F889" i="13"/>
  <c r="F890" i="13" a="1"/>
  <c r="F890" i="13"/>
  <c r="F891" i="13" a="1"/>
  <c r="F891" i="13"/>
  <c r="F892" i="13" a="1"/>
  <c r="F892" i="13"/>
  <c r="F893" i="13" a="1"/>
  <c r="F893" i="13"/>
  <c r="F894" i="13" a="1"/>
  <c r="F894" i="13"/>
  <c r="F895" i="13" a="1"/>
  <c r="F895" i="13"/>
  <c r="F896" i="13" a="1"/>
  <c r="F896" i="13"/>
  <c r="F897" i="13" a="1"/>
  <c r="F897" i="13"/>
  <c r="F898" i="13" a="1"/>
  <c r="F898" i="13"/>
  <c r="F899" i="13" a="1"/>
  <c r="F899" i="13"/>
  <c r="F900" i="13" a="1"/>
  <c r="F900" i="13"/>
  <c r="F901" i="13" a="1"/>
  <c r="F901" i="13"/>
  <c r="F902" i="13" a="1"/>
  <c r="F902" i="13"/>
  <c r="F903" i="13" a="1"/>
  <c r="F903" i="13"/>
  <c r="F904" i="13" a="1"/>
  <c r="F904" i="13"/>
  <c r="F905" i="13" a="1"/>
  <c r="F905" i="13"/>
  <c r="F906" i="13" a="1"/>
  <c r="F906" i="13"/>
  <c r="F907" i="13" a="1"/>
  <c r="F907" i="13"/>
  <c r="F908" i="13" a="1"/>
  <c r="F908" i="13"/>
  <c r="F909" i="13" a="1"/>
  <c r="F909" i="13"/>
  <c r="F910" i="13" a="1"/>
  <c r="F910" i="13"/>
  <c r="F911" i="13" a="1"/>
  <c r="F911" i="13"/>
  <c r="F912" i="13" a="1"/>
  <c r="F912" i="13"/>
  <c r="F913" i="13" a="1"/>
  <c r="F913" i="13"/>
  <c r="F914" i="13" a="1"/>
  <c r="F914" i="13"/>
  <c r="F915" i="13" a="1"/>
  <c r="F915" i="13"/>
  <c r="F916" i="13" a="1"/>
  <c r="F916" i="13"/>
  <c r="F917" i="13" a="1"/>
  <c r="F917" i="13"/>
  <c r="F918" i="13" a="1"/>
  <c r="F918" i="13"/>
  <c r="F919" i="13" a="1"/>
  <c r="F919" i="13"/>
  <c r="F920" i="13" a="1"/>
  <c r="F920" i="13"/>
  <c r="F921" i="13" a="1"/>
  <c r="F921" i="13"/>
  <c r="F922" i="13" a="1"/>
  <c r="F922" i="13"/>
  <c r="F923" i="13" a="1"/>
  <c r="F923" i="13"/>
  <c r="F924" i="13" a="1"/>
  <c r="F924" i="13"/>
  <c r="F925" i="13" a="1"/>
  <c r="F925" i="13"/>
  <c r="F926" i="13" a="1"/>
  <c r="F926" i="13"/>
  <c r="F927" i="13" a="1"/>
  <c r="F927" i="13"/>
  <c r="F928" i="13" a="1"/>
  <c r="F928" i="13"/>
  <c r="F929" i="13" a="1"/>
  <c r="F929" i="13"/>
  <c r="F930" i="13" a="1"/>
  <c r="F930" i="13"/>
  <c r="F931" i="13" a="1"/>
  <c r="F931" i="13"/>
  <c r="F932" i="13" a="1"/>
  <c r="F932" i="13"/>
  <c r="F933" i="13" a="1"/>
  <c r="F933" i="13"/>
  <c r="F934" i="13" a="1"/>
  <c r="F934" i="13"/>
  <c r="F935" i="13" a="1"/>
  <c r="F935" i="13"/>
  <c r="F936" i="13" a="1"/>
  <c r="F936" i="13"/>
  <c r="F937" i="13" a="1"/>
  <c r="F937" i="13"/>
  <c r="F938" i="13" a="1"/>
  <c r="F938" i="13"/>
  <c r="F939" i="13" a="1"/>
  <c r="F939" i="13"/>
  <c r="F940" i="13" a="1"/>
  <c r="F940" i="13"/>
  <c r="F941" i="13" a="1"/>
  <c r="F941" i="13"/>
  <c r="F942" i="13" a="1"/>
  <c r="F942" i="13"/>
  <c r="F943" i="13" a="1"/>
  <c r="F943" i="13"/>
  <c r="F944" i="13" a="1"/>
  <c r="F944" i="13"/>
  <c r="F945" i="13" a="1"/>
  <c r="F945" i="13"/>
  <c r="F946" i="13" a="1"/>
  <c r="F946" i="13"/>
  <c r="F947" i="13" a="1"/>
  <c r="F947" i="13"/>
  <c r="F948" i="13" a="1"/>
  <c r="F948" i="13"/>
  <c r="F949" i="13" a="1"/>
  <c r="F949" i="13"/>
  <c r="F950" i="13" a="1"/>
  <c r="F950" i="13"/>
  <c r="F951" i="13" a="1"/>
  <c r="F951" i="13"/>
  <c r="F952" i="13" a="1"/>
  <c r="F952" i="13"/>
  <c r="F953" i="13" a="1"/>
  <c r="F953" i="13"/>
  <c r="F954" i="13" a="1"/>
  <c r="F954" i="13"/>
  <c r="F955" i="13" a="1"/>
  <c r="F955" i="13"/>
  <c r="F956" i="13" a="1"/>
  <c r="F956" i="13"/>
  <c r="F957" i="13" a="1"/>
  <c r="F957" i="13"/>
  <c r="F958" i="13" a="1"/>
  <c r="F958" i="13"/>
  <c r="F959" i="13" a="1"/>
  <c r="F959" i="13"/>
  <c r="F960" i="13" a="1"/>
  <c r="F960" i="13"/>
  <c r="F961" i="13" a="1"/>
  <c r="F961" i="13"/>
  <c r="F962" i="13" a="1"/>
  <c r="F962" i="13"/>
  <c r="F963" i="13" a="1"/>
  <c r="F963" i="13"/>
  <c r="F964" i="13" a="1"/>
  <c r="F964" i="13"/>
  <c r="F965" i="13" a="1"/>
  <c r="F965" i="13"/>
  <c r="F966" i="13" a="1"/>
  <c r="F966" i="13"/>
  <c r="F967" i="13" a="1"/>
  <c r="F967" i="13"/>
  <c r="F968" i="13" a="1"/>
  <c r="F968" i="13"/>
  <c r="F969" i="13" a="1"/>
  <c r="F969" i="13"/>
  <c r="F970" i="13" a="1"/>
  <c r="F970" i="13"/>
  <c r="F971" i="13" a="1"/>
  <c r="F971" i="13"/>
  <c r="F972" i="13" a="1"/>
  <c r="F972" i="13"/>
  <c r="F973" i="13" a="1"/>
  <c r="F973" i="13"/>
  <c r="F974" i="13" a="1"/>
  <c r="F974" i="13"/>
  <c r="F975" i="13" a="1"/>
  <c r="F975" i="13"/>
  <c r="F976" i="13" a="1"/>
  <c r="F976" i="13"/>
  <c r="F977" i="13" a="1"/>
  <c r="F977" i="13"/>
  <c r="F978" i="13" a="1"/>
  <c r="F978" i="13"/>
  <c r="F979" i="13" a="1"/>
  <c r="F979" i="13"/>
  <c r="F980" i="13" a="1"/>
  <c r="F980" i="13"/>
  <c r="F981" i="13" a="1"/>
  <c r="F981" i="13"/>
  <c r="F982" i="13" a="1"/>
  <c r="F982" i="13"/>
  <c r="F983" i="13" a="1"/>
  <c r="F983" i="13"/>
  <c r="F984" i="13" a="1"/>
  <c r="F984" i="13"/>
  <c r="F985" i="13" a="1"/>
  <c r="F985" i="13"/>
  <c r="F986" i="13" a="1"/>
  <c r="F986" i="13"/>
  <c r="F987" i="13" a="1"/>
  <c r="F987" i="13"/>
  <c r="F988" i="13" a="1"/>
  <c r="F988" i="13"/>
  <c r="F989" i="13" a="1"/>
  <c r="F989" i="13"/>
  <c r="F990" i="13" a="1"/>
  <c r="F990" i="13"/>
  <c r="F991" i="13" a="1"/>
  <c r="F991" i="13"/>
  <c r="F992" i="13" a="1"/>
  <c r="F992" i="13"/>
  <c r="F993" i="13" a="1"/>
  <c r="F993" i="13"/>
  <c r="F994" i="13" a="1"/>
  <c r="F994" i="13"/>
  <c r="F995" i="13" a="1"/>
  <c r="F995" i="13"/>
  <c r="F996" i="13" a="1"/>
  <c r="F996" i="13"/>
  <c r="F997" i="13" a="1"/>
  <c r="F997" i="13"/>
  <c r="F998" i="13" a="1"/>
  <c r="F998" i="13"/>
  <c r="F999" i="13" a="1"/>
  <c r="F999" i="13"/>
  <c r="F1000" i="13" a="1"/>
  <c r="F1000" i="13"/>
  <c r="F1001" i="13" a="1"/>
  <c r="F1001" i="13"/>
  <c r="F1002" i="13" a="1"/>
  <c r="F1002" i="13"/>
  <c r="F1003" i="13" a="1"/>
  <c r="F1003" i="13"/>
  <c r="F1004" i="13" a="1"/>
  <c r="F1004" i="13"/>
  <c r="F1005" i="13" a="1"/>
  <c r="F1005" i="13"/>
  <c r="F1006" i="13" a="1"/>
  <c r="F1006" i="13"/>
  <c r="F1007" i="13" a="1"/>
  <c r="F1007" i="13"/>
  <c r="F1008" i="13" a="1"/>
  <c r="F1008" i="13"/>
  <c r="F1009" i="13" a="1"/>
  <c r="F1009" i="13"/>
  <c r="A1" i="13"/>
  <c r="C6" i="13"/>
  <c r="I1009" i="13"/>
  <c r="I1008" i="13"/>
  <c r="I1007" i="13"/>
  <c r="I1006" i="13"/>
  <c r="I1005" i="13"/>
  <c r="I1004" i="13"/>
  <c r="I1003" i="13"/>
  <c r="I1002" i="13"/>
  <c r="I1001" i="13"/>
  <c r="I1000" i="13"/>
  <c r="I999" i="13"/>
  <c r="I998" i="13"/>
  <c r="I997" i="13"/>
  <c r="I996" i="13"/>
  <c r="I995" i="13"/>
  <c r="I994" i="13"/>
  <c r="I993" i="13"/>
  <c r="I992" i="13"/>
  <c r="I991" i="13"/>
  <c r="I990" i="13"/>
  <c r="I989" i="13"/>
  <c r="I988" i="13"/>
  <c r="I987" i="13"/>
  <c r="I986" i="13"/>
  <c r="I985" i="13"/>
  <c r="I984" i="13"/>
  <c r="I983" i="13"/>
  <c r="I982" i="13"/>
  <c r="I981" i="13"/>
  <c r="I980" i="13"/>
  <c r="I979" i="13"/>
  <c r="I978" i="13"/>
  <c r="I977" i="13"/>
  <c r="I976" i="13"/>
  <c r="I975" i="13"/>
  <c r="I974" i="13"/>
  <c r="I973" i="13"/>
  <c r="I972" i="13"/>
  <c r="I971" i="13"/>
  <c r="I970" i="13"/>
  <c r="I969" i="13"/>
  <c r="I968" i="13"/>
  <c r="I967" i="13"/>
  <c r="I966" i="13"/>
  <c r="I965" i="13"/>
  <c r="I964" i="13"/>
  <c r="I963" i="13"/>
  <c r="I962" i="13"/>
  <c r="I961" i="13"/>
  <c r="I960" i="13"/>
  <c r="I959" i="13"/>
  <c r="I958" i="13"/>
  <c r="I957" i="13"/>
  <c r="I956" i="13"/>
  <c r="I955" i="13"/>
  <c r="I954" i="13"/>
  <c r="I953" i="13"/>
  <c r="I952" i="13"/>
  <c r="I951" i="13"/>
  <c r="I950" i="13"/>
  <c r="I949" i="13"/>
  <c r="I948" i="13"/>
  <c r="I947" i="13"/>
  <c r="I946" i="13"/>
  <c r="I945" i="13"/>
  <c r="I944" i="13"/>
  <c r="I943" i="13"/>
  <c r="I942" i="13"/>
  <c r="I941" i="13"/>
  <c r="I940" i="13"/>
  <c r="I939" i="13"/>
  <c r="I938" i="13"/>
  <c r="I937" i="13"/>
  <c r="I936" i="13"/>
  <c r="I935" i="13"/>
  <c r="I934" i="13"/>
  <c r="I933" i="13"/>
  <c r="I932" i="13"/>
  <c r="I931" i="13"/>
  <c r="I930" i="13"/>
  <c r="I929" i="13"/>
  <c r="I928" i="13"/>
  <c r="I927" i="13"/>
  <c r="I926" i="13"/>
  <c r="I925" i="13"/>
  <c r="I924" i="13"/>
  <c r="I923" i="13"/>
  <c r="I922" i="13"/>
  <c r="I921" i="13"/>
  <c r="I920" i="13"/>
  <c r="I919" i="13"/>
  <c r="I918" i="13"/>
  <c r="I917" i="13"/>
  <c r="I916" i="13"/>
  <c r="I915" i="13"/>
  <c r="I914" i="13"/>
  <c r="I913" i="13"/>
  <c r="I912" i="13"/>
  <c r="I911" i="13"/>
  <c r="I910" i="13"/>
  <c r="I909" i="13"/>
  <c r="I908" i="13"/>
  <c r="I907" i="13"/>
  <c r="I906" i="13"/>
  <c r="I905" i="13"/>
  <c r="I904" i="13"/>
  <c r="I903" i="13"/>
  <c r="I902" i="13"/>
  <c r="I901" i="13"/>
  <c r="I900" i="13"/>
  <c r="I899" i="13"/>
  <c r="I898" i="13"/>
  <c r="I897" i="13"/>
  <c r="I896" i="13"/>
  <c r="I895" i="13"/>
  <c r="I894" i="13"/>
  <c r="I893" i="13"/>
  <c r="I892" i="13"/>
  <c r="I891" i="13"/>
  <c r="I890" i="13"/>
  <c r="I889" i="13"/>
  <c r="I888" i="13"/>
  <c r="I887" i="13"/>
  <c r="I886" i="13"/>
  <c r="I885" i="13"/>
  <c r="I884" i="13"/>
  <c r="I883" i="13"/>
  <c r="I882" i="13"/>
  <c r="I881" i="13"/>
  <c r="I880" i="13"/>
  <c r="I879" i="13"/>
  <c r="I878" i="13"/>
  <c r="I877" i="13"/>
  <c r="I876" i="13"/>
  <c r="I875" i="13"/>
  <c r="I874" i="13"/>
  <c r="I873" i="13"/>
  <c r="I872" i="13"/>
  <c r="I871" i="13"/>
  <c r="I870" i="13"/>
  <c r="I869" i="13"/>
  <c r="I868" i="13"/>
  <c r="I867" i="13"/>
  <c r="I866" i="13"/>
  <c r="I865" i="13"/>
  <c r="I864" i="13"/>
  <c r="I863" i="13"/>
  <c r="I862" i="13"/>
  <c r="I861" i="13"/>
  <c r="I860" i="13"/>
  <c r="I859" i="13"/>
  <c r="I858" i="13"/>
  <c r="I857" i="13"/>
  <c r="I856" i="13"/>
  <c r="I855" i="13"/>
  <c r="I854" i="13"/>
  <c r="I853" i="13"/>
  <c r="I852" i="13"/>
  <c r="I851" i="13"/>
  <c r="I850" i="13"/>
  <c r="I849" i="13"/>
  <c r="I848" i="13"/>
  <c r="I847" i="13"/>
  <c r="I846" i="13"/>
  <c r="I845" i="13"/>
  <c r="I844" i="13"/>
  <c r="I843" i="13"/>
  <c r="I842" i="13"/>
  <c r="I841" i="13"/>
  <c r="I840" i="13"/>
  <c r="I839" i="13"/>
  <c r="I838" i="13"/>
  <c r="I837" i="13"/>
  <c r="I836" i="13"/>
  <c r="I835" i="13"/>
  <c r="I834" i="13"/>
  <c r="I833" i="13"/>
  <c r="I832" i="13"/>
  <c r="I831" i="13"/>
  <c r="I830" i="13"/>
  <c r="I829" i="13"/>
  <c r="I828" i="13"/>
  <c r="I827" i="13"/>
  <c r="I826" i="13"/>
  <c r="I825" i="13"/>
  <c r="I824" i="13"/>
  <c r="I823" i="13"/>
  <c r="I822" i="13"/>
  <c r="I821" i="13"/>
  <c r="I820" i="13"/>
  <c r="I819" i="13"/>
  <c r="I818" i="13"/>
  <c r="I817" i="13"/>
  <c r="I816" i="13"/>
  <c r="I815" i="13"/>
  <c r="I814" i="13"/>
  <c r="I813" i="13"/>
  <c r="I812" i="13"/>
  <c r="I811" i="13"/>
  <c r="I810" i="13"/>
  <c r="I809" i="13"/>
  <c r="I808" i="13"/>
  <c r="I807" i="13"/>
  <c r="I806" i="13"/>
  <c r="I805" i="13"/>
  <c r="I804" i="13"/>
  <c r="I803" i="13"/>
  <c r="I802" i="13"/>
  <c r="I801" i="13"/>
  <c r="I800" i="13"/>
  <c r="I799" i="13"/>
  <c r="I798" i="13"/>
  <c r="I797" i="13"/>
  <c r="I796" i="13"/>
  <c r="I795" i="13"/>
  <c r="I794" i="13"/>
  <c r="I793" i="13"/>
  <c r="I792" i="13"/>
  <c r="I791" i="13"/>
  <c r="I790" i="13"/>
  <c r="I789" i="13"/>
  <c r="I788" i="13"/>
  <c r="I787" i="13"/>
  <c r="I786" i="13"/>
  <c r="I785" i="13"/>
  <c r="I784" i="13"/>
  <c r="I783" i="13"/>
  <c r="I782" i="13"/>
  <c r="I781" i="13"/>
  <c r="I780" i="13"/>
  <c r="I779" i="13"/>
  <c r="I778" i="13"/>
  <c r="I777" i="13"/>
  <c r="I776" i="13"/>
  <c r="I775" i="13"/>
  <c r="I774" i="13"/>
  <c r="I773" i="13"/>
  <c r="I772" i="13"/>
  <c r="I771" i="13"/>
  <c r="I770" i="13"/>
  <c r="I769" i="13"/>
  <c r="I768" i="13"/>
  <c r="I767" i="13"/>
  <c r="I766" i="13"/>
  <c r="I765" i="13"/>
  <c r="I764" i="13"/>
  <c r="I763" i="13"/>
  <c r="I762" i="13"/>
  <c r="I761" i="13"/>
  <c r="I760" i="13"/>
  <c r="I759" i="13"/>
  <c r="I758" i="13"/>
  <c r="I757" i="13"/>
  <c r="I756" i="13"/>
  <c r="I755" i="13"/>
  <c r="I754" i="13"/>
  <c r="I753" i="13"/>
  <c r="I752" i="13"/>
  <c r="I751" i="13"/>
  <c r="I750" i="13"/>
  <c r="I749" i="13"/>
  <c r="I748" i="13"/>
  <c r="I747" i="13"/>
  <c r="I746" i="13"/>
  <c r="I745" i="13"/>
  <c r="I744" i="13"/>
  <c r="I743" i="13"/>
  <c r="I742" i="13"/>
  <c r="I741" i="13"/>
  <c r="I740" i="13"/>
  <c r="I739" i="13"/>
  <c r="I738" i="13"/>
  <c r="I737" i="13"/>
  <c r="I736" i="13"/>
  <c r="I735" i="13"/>
  <c r="I734" i="13"/>
  <c r="I733" i="13"/>
  <c r="I732" i="13"/>
  <c r="I731" i="13"/>
  <c r="I730" i="13"/>
  <c r="I729" i="13"/>
  <c r="I728" i="13"/>
  <c r="I727" i="13"/>
  <c r="I726" i="13"/>
  <c r="I725" i="13"/>
  <c r="I724" i="13"/>
  <c r="I723" i="13"/>
  <c r="I722" i="13"/>
  <c r="I721" i="13"/>
  <c r="I720" i="13"/>
  <c r="I719" i="13"/>
  <c r="I718" i="13"/>
  <c r="I717" i="13"/>
  <c r="I716" i="13"/>
  <c r="I715" i="13"/>
  <c r="I714" i="13"/>
  <c r="I713" i="13"/>
  <c r="I712" i="13"/>
  <c r="I711" i="13"/>
  <c r="I710" i="13"/>
  <c r="I709" i="13"/>
  <c r="I708" i="13"/>
  <c r="I707" i="13"/>
  <c r="I706" i="13"/>
  <c r="I705" i="13"/>
  <c r="I704" i="13"/>
  <c r="I703" i="13"/>
  <c r="I702" i="13"/>
  <c r="I701" i="13"/>
  <c r="I700" i="13"/>
  <c r="I699" i="13"/>
  <c r="I698" i="13"/>
  <c r="I697" i="13"/>
  <c r="I696" i="13"/>
  <c r="I695" i="13"/>
  <c r="I694" i="13"/>
  <c r="I693" i="13"/>
  <c r="I692" i="13"/>
  <c r="I691" i="13"/>
  <c r="I690" i="13"/>
  <c r="I689" i="13"/>
  <c r="I688" i="13"/>
  <c r="I687" i="13"/>
  <c r="I686" i="13"/>
  <c r="I685" i="13"/>
  <c r="I684" i="13"/>
  <c r="I683" i="13"/>
  <c r="I682" i="13"/>
  <c r="I681" i="13"/>
  <c r="I680" i="13"/>
  <c r="I679" i="13"/>
  <c r="I678" i="13"/>
  <c r="I677" i="13"/>
  <c r="I676" i="13"/>
  <c r="I675" i="13"/>
  <c r="I674" i="13"/>
  <c r="I673" i="13"/>
  <c r="I672" i="13"/>
  <c r="I671" i="13"/>
  <c r="I670" i="13"/>
  <c r="I669" i="13"/>
  <c r="I668" i="13"/>
  <c r="I667" i="13"/>
  <c r="I666" i="13"/>
  <c r="I665" i="13"/>
  <c r="I664" i="13"/>
  <c r="I663" i="13"/>
  <c r="I662" i="13"/>
  <c r="I661" i="13"/>
  <c r="I660" i="13"/>
  <c r="I659" i="13"/>
  <c r="I658" i="13"/>
  <c r="I657" i="13"/>
  <c r="I656" i="13"/>
  <c r="I655" i="13"/>
  <c r="I654" i="13"/>
  <c r="I653" i="13"/>
  <c r="I652" i="13"/>
  <c r="I651" i="13"/>
  <c r="I650" i="13"/>
  <c r="I649" i="13"/>
  <c r="I648" i="13"/>
  <c r="I647" i="13"/>
  <c r="I646" i="13"/>
  <c r="I645" i="13"/>
  <c r="I644" i="13"/>
  <c r="I643" i="13"/>
  <c r="I642" i="13"/>
  <c r="I641" i="13"/>
  <c r="I640" i="13"/>
  <c r="I639" i="13"/>
  <c r="I638" i="13"/>
  <c r="I637" i="13"/>
  <c r="I636" i="13"/>
  <c r="I635" i="13"/>
  <c r="I634" i="13"/>
  <c r="I633" i="13"/>
  <c r="I632" i="13"/>
  <c r="I631" i="13"/>
  <c r="I630" i="13"/>
  <c r="I629" i="13"/>
  <c r="I628" i="13"/>
  <c r="I627" i="13"/>
  <c r="I626" i="13"/>
  <c r="I625" i="13"/>
  <c r="I624" i="13"/>
  <c r="I623" i="13"/>
  <c r="I622" i="13"/>
  <c r="I621" i="13"/>
  <c r="I620" i="13"/>
  <c r="I619" i="13"/>
  <c r="I618" i="13"/>
  <c r="I617" i="13"/>
  <c r="I616" i="13"/>
  <c r="I615" i="13"/>
  <c r="I614" i="13"/>
  <c r="I613" i="13"/>
  <c r="I612" i="13"/>
  <c r="I611" i="13"/>
  <c r="I610" i="13"/>
  <c r="I609" i="13"/>
  <c r="I608" i="13"/>
  <c r="I607" i="13"/>
  <c r="I606" i="13"/>
  <c r="I605" i="13"/>
  <c r="I604" i="13"/>
  <c r="I603" i="13"/>
  <c r="I602" i="13"/>
  <c r="I601" i="13"/>
  <c r="I600" i="13"/>
  <c r="I599" i="13"/>
  <c r="I598" i="13"/>
  <c r="I597" i="13"/>
  <c r="I596" i="13"/>
  <c r="I595" i="13"/>
  <c r="I594" i="13"/>
  <c r="I593" i="13"/>
  <c r="I592" i="13"/>
  <c r="I591" i="13"/>
  <c r="I590" i="13"/>
  <c r="I589" i="13"/>
  <c r="I588" i="13"/>
  <c r="I587" i="13"/>
  <c r="I586" i="13"/>
  <c r="I585" i="13"/>
  <c r="I584" i="13"/>
  <c r="I583" i="13"/>
  <c r="I582" i="13"/>
  <c r="I581" i="13"/>
  <c r="I580" i="13"/>
  <c r="I579" i="13"/>
  <c r="I578" i="13"/>
  <c r="I577" i="13"/>
  <c r="I576" i="13"/>
  <c r="I575" i="13"/>
  <c r="I574" i="13"/>
  <c r="I573" i="13"/>
  <c r="I572" i="13"/>
  <c r="I571" i="13"/>
  <c r="I570" i="13"/>
  <c r="I569" i="13"/>
  <c r="I568" i="13"/>
  <c r="I567" i="13"/>
  <c r="I566" i="13"/>
  <c r="I565" i="13"/>
  <c r="I564" i="13"/>
  <c r="I563" i="13"/>
  <c r="I562" i="13"/>
  <c r="I561" i="13"/>
  <c r="I560" i="13"/>
  <c r="I559" i="13"/>
  <c r="I558" i="13"/>
  <c r="I557" i="13"/>
  <c r="I556" i="13"/>
  <c r="I555" i="13"/>
  <c r="I554" i="13"/>
  <c r="I553" i="13"/>
  <c r="I552" i="13"/>
  <c r="I551" i="13"/>
  <c r="I550" i="13"/>
  <c r="I549" i="13"/>
  <c r="I548" i="13"/>
  <c r="I547" i="13"/>
  <c r="I546" i="13"/>
  <c r="I545" i="13"/>
  <c r="I544" i="13"/>
  <c r="I543" i="13"/>
  <c r="I542" i="13"/>
  <c r="I541" i="13"/>
  <c r="I540" i="13"/>
  <c r="I539" i="13"/>
  <c r="I538" i="13"/>
  <c r="I537" i="13"/>
  <c r="I536" i="13"/>
  <c r="I535" i="13"/>
  <c r="I534" i="13"/>
  <c r="I533" i="13"/>
  <c r="I532" i="13"/>
  <c r="I531" i="13"/>
  <c r="I530" i="13"/>
  <c r="I529" i="13"/>
  <c r="I528" i="13"/>
  <c r="I527" i="13"/>
  <c r="I526" i="13"/>
  <c r="I525" i="13"/>
  <c r="I524" i="13"/>
  <c r="I523" i="13"/>
  <c r="I522" i="13"/>
  <c r="I521" i="13"/>
  <c r="I520" i="13"/>
  <c r="I519" i="13"/>
  <c r="I518" i="13"/>
  <c r="I517" i="13"/>
  <c r="I516" i="13"/>
  <c r="I515" i="13"/>
  <c r="I514" i="13"/>
  <c r="I513" i="13"/>
  <c r="I512" i="13"/>
  <c r="I511" i="13"/>
  <c r="I510" i="13"/>
  <c r="I509" i="13"/>
  <c r="I508" i="13"/>
  <c r="I507" i="13"/>
  <c r="I506" i="13"/>
  <c r="I505" i="13"/>
  <c r="I504" i="13"/>
  <c r="I503" i="13"/>
  <c r="I502" i="13"/>
  <c r="I501" i="13"/>
  <c r="I500" i="13"/>
  <c r="I499" i="13"/>
  <c r="I498" i="13"/>
  <c r="I497" i="13"/>
  <c r="I496" i="13"/>
  <c r="I495" i="13"/>
  <c r="I494" i="13"/>
  <c r="I493" i="13"/>
  <c r="I492" i="13"/>
  <c r="I491" i="13"/>
  <c r="I490" i="13"/>
  <c r="I489" i="13"/>
  <c r="I488" i="13"/>
  <c r="I487" i="13"/>
  <c r="I486" i="13"/>
  <c r="I485" i="13"/>
  <c r="I484" i="13"/>
  <c r="I483" i="13"/>
  <c r="I482" i="13"/>
  <c r="I481" i="13"/>
  <c r="I480" i="13"/>
  <c r="I479" i="13"/>
  <c r="I478" i="13"/>
  <c r="I477" i="13"/>
  <c r="I476" i="13"/>
  <c r="I475" i="13"/>
  <c r="I474" i="13"/>
  <c r="I473" i="13"/>
  <c r="I472" i="13"/>
  <c r="I471" i="13"/>
  <c r="I470" i="13"/>
  <c r="I469" i="13"/>
  <c r="I468" i="13"/>
  <c r="I467" i="13"/>
  <c r="I466" i="13"/>
  <c r="I465" i="13"/>
  <c r="I464" i="13"/>
  <c r="I463" i="13"/>
  <c r="I462" i="13"/>
  <c r="I461" i="13"/>
  <c r="I460" i="13"/>
  <c r="I459" i="13"/>
  <c r="I458" i="13"/>
  <c r="I457" i="13"/>
  <c r="I456" i="13"/>
  <c r="I455" i="13"/>
  <c r="I454" i="13"/>
  <c r="I453" i="13"/>
  <c r="I452" i="13"/>
  <c r="I451" i="13"/>
  <c r="I450" i="13"/>
  <c r="I449" i="13"/>
  <c r="I448" i="13"/>
  <c r="I447" i="13"/>
  <c r="I446" i="13"/>
  <c r="I445" i="13"/>
  <c r="I444" i="13"/>
  <c r="I443" i="13"/>
  <c r="I442" i="13"/>
  <c r="I441" i="13"/>
  <c r="I440" i="13"/>
  <c r="I439" i="13"/>
  <c r="I438" i="13"/>
  <c r="I437" i="13"/>
  <c r="I436" i="13"/>
  <c r="I435" i="13"/>
  <c r="I434" i="13"/>
  <c r="I433" i="13"/>
  <c r="I432" i="13"/>
  <c r="I431" i="13"/>
  <c r="I430" i="13"/>
  <c r="I429" i="13"/>
  <c r="I428" i="13"/>
  <c r="I427" i="13"/>
  <c r="I426" i="13"/>
  <c r="I425" i="13"/>
  <c r="I424" i="13"/>
  <c r="I423" i="13"/>
  <c r="I422" i="13"/>
  <c r="I421" i="13"/>
  <c r="I420" i="13"/>
  <c r="I419" i="13"/>
  <c r="I418" i="13"/>
  <c r="I417" i="13"/>
  <c r="I416" i="13"/>
  <c r="I415" i="13"/>
  <c r="I414" i="13"/>
  <c r="I413" i="13"/>
  <c r="I412" i="13"/>
  <c r="I411" i="13"/>
  <c r="I410" i="13"/>
  <c r="I409" i="13"/>
  <c r="I408" i="13"/>
  <c r="I407" i="13"/>
  <c r="I406" i="13"/>
  <c r="I405" i="13"/>
  <c r="I404" i="13"/>
  <c r="I403" i="13"/>
  <c r="I402" i="13"/>
  <c r="I401" i="13"/>
  <c r="I400" i="13"/>
  <c r="I399" i="13"/>
  <c r="I398" i="13"/>
  <c r="I397" i="13"/>
  <c r="I396" i="13"/>
  <c r="I395" i="13"/>
  <c r="I394" i="13"/>
  <c r="I393" i="13"/>
  <c r="I392" i="13"/>
  <c r="I391" i="13"/>
  <c r="I390" i="13"/>
  <c r="I389" i="13"/>
  <c r="I388" i="13"/>
  <c r="I387" i="13"/>
  <c r="I386" i="13"/>
  <c r="I385" i="13"/>
  <c r="I384" i="13"/>
  <c r="I383" i="13"/>
  <c r="I382" i="13"/>
  <c r="I381" i="13"/>
  <c r="I380" i="13"/>
  <c r="I379" i="13"/>
  <c r="I378" i="13"/>
  <c r="I377" i="13"/>
  <c r="I376" i="13"/>
  <c r="I375" i="13"/>
  <c r="I374" i="13"/>
  <c r="I373" i="13"/>
  <c r="I372" i="13"/>
  <c r="I371" i="13"/>
  <c r="I370" i="13"/>
  <c r="I369" i="13"/>
  <c r="I368" i="13"/>
  <c r="I367" i="13"/>
  <c r="I366" i="13"/>
  <c r="I365" i="13"/>
  <c r="I364" i="13"/>
  <c r="I363" i="13"/>
  <c r="I362" i="13"/>
  <c r="I361" i="13"/>
  <c r="I360" i="13"/>
  <c r="I359" i="13"/>
  <c r="I358" i="13"/>
  <c r="I357" i="13"/>
  <c r="I356" i="13"/>
  <c r="I355" i="13"/>
  <c r="I354" i="13"/>
  <c r="I353" i="13"/>
  <c r="I352" i="13"/>
  <c r="I351" i="13"/>
  <c r="I350" i="13"/>
  <c r="I349" i="13"/>
  <c r="I348" i="13"/>
  <c r="I347" i="13"/>
  <c r="I346" i="13"/>
  <c r="I345" i="13"/>
  <c r="I344" i="13"/>
  <c r="I343" i="13"/>
  <c r="I342" i="13"/>
  <c r="I341" i="13"/>
  <c r="I340" i="13"/>
  <c r="I339" i="13"/>
  <c r="I338" i="13"/>
  <c r="I337" i="13"/>
  <c r="I336" i="13"/>
  <c r="I335" i="13"/>
  <c r="I334" i="13"/>
  <c r="I333" i="13"/>
  <c r="I332" i="13"/>
  <c r="I331" i="13"/>
  <c r="I330" i="13"/>
  <c r="I329" i="13"/>
  <c r="I328" i="13"/>
  <c r="I327" i="13"/>
  <c r="I326" i="13"/>
  <c r="I325" i="13"/>
  <c r="I324" i="13"/>
  <c r="I323" i="13"/>
  <c r="I322" i="13"/>
  <c r="I321" i="13"/>
  <c r="I320" i="13"/>
  <c r="I319" i="13"/>
  <c r="I318" i="13"/>
  <c r="I317" i="13"/>
  <c r="I316" i="13"/>
  <c r="I315" i="13"/>
  <c r="I314" i="13"/>
  <c r="I313" i="13"/>
  <c r="I312" i="13"/>
  <c r="I311" i="13"/>
  <c r="I310" i="13"/>
  <c r="I309" i="13"/>
  <c r="I308" i="13"/>
  <c r="I307" i="13"/>
  <c r="I306" i="13"/>
  <c r="I305" i="13"/>
  <c r="I304" i="13"/>
  <c r="I303" i="13"/>
  <c r="I302" i="13"/>
  <c r="I301" i="13"/>
  <c r="I300" i="13"/>
  <c r="I299" i="13"/>
  <c r="I298" i="13"/>
  <c r="I297" i="13"/>
  <c r="I296" i="13"/>
  <c r="I295" i="13"/>
  <c r="I294" i="13"/>
  <c r="I293" i="13"/>
  <c r="I292" i="13"/>
  <c r="I291" i="13"/>
  <c r="I290" i="13"/>
  <c r="I289" i="13"/>
  <c r="I288" i="13"/>
  <c r="I287" i="13"/>
  <c r="I286" i="13"/>
  <c r="I285" i="13"/>
  <c r="I284" i="13"/>
  <c r="I283" i="13"/>
  <c r="I282" i="13"/>
  <c r="I281" i="13"/>
  <c r="I280" i="13"/>
  <c r="I279" i="13"/>
  <c r="I278" i="13"/>
  <c r="I277" i="13"/>
  <c r="I276" i="13"/>
  <c r="I275" i="13"/>
  <c r="I274" i="13"/>
  <c r="I273" i="13"/>
  <c r="I272" i="13"/>
  <c r="I271" i="13"/>
  <c r="I270" i="13"/>
  <c r="I269" i="13"/>
  <c r="I268" i="13"/>
  <c r="I267" i="13"/>
  <c r="I266" i="13"/>
  <c r="I265" i="13"/>
  <c r="I264" i="13"/>
  <c r="I263" i="13"/>
  <c r="I262" i="13"/>
  <c r="I261" i="13"/>
  <c r="I260" i="13"/>
  <c r="I259" i="13"/>
  <c r="I258" i="13"/>
  <c r="I257" i="13"/>
  <c r="I256" i="13"/>
  <c r="I255" i="13"/>
  <c r="I254" i="13"/>
  <c r="I253" i="13"/>
  <c r="I252" i="13"/>
  <c r="I251" i="13"/>
  <c r="I250" i="13"/>
  <c r="I249" i="13"/>
  <c r="I248" i="13"/>
  <c r="I247" i="13"/>
  <c r="I246" i="13"/>
  <c r="I245" i="13"/>
  <c r="I244" i="13"/>
  <c r="I243" i="13"/>
  <c r="I242" i="13"/>
  <c r="I241" i="13"/>
  <c r="I240" i="13"/>
  <c r="I239" i="13"/>
  <c r="I238" i="13"/>
  <c r="I237" i="13"/>
  <c r="I236" i="13"/>
  <c r="I235" i="13"/>
  <c r="I234" i="13"/>
  <c r="I233" i="13"/>
  <c r="I232" i="13"/>
  <c r="I231" i="13"/>
  <c r="I230" i="13"/>
  <c r="I229" i="13"/>
  <c r="I228" i="13"/>
  <c r="I227" i="13"/>
  <c r="I226" i="13"/>
  <c r="I225" i="13"/>
  <c r="I224" i="13"/>
  <c r="I223" i="13"/>
  <c r="I222" i="13"/>
  <c r="I221" i="13"/>
  <c r="I220" i="13"/>
  <c r="I219" i="13"/>
  <c r="I218" i="13"/>
  <c r="I217" i="13"/>
  <c r="I216" i="13"/>
  <c r="I215" i="13"/>
  <c r="I214" i="13"/>
  <c r="I213" i="13"/>
  <c r="I212" i="13"/>
  <c r="I211" i="13"/>
  <c r="I210" i="13"/>
  <c r="I209" i="13"/>
  <c r="I208" i="13"/>
  <c r="I207" i="13"/>
  <c r="I206" i="13"/>
  <c r="I205" i="13"/>
  <c r="I204" i="13"/>
  <c r="I203" i="13"/>
  <c r="I202" i="13"/>
  <c r="I201" i="13"/>
  <c r="I200" i="13"/>
  <c r="I199" i="13"/>
  <c r="I198" i="13"/>
  <c r="I197" i="13"/>
  <c r="I196" i="13"/>
  <c r="I195" i="13"/>
  <c r="I194" i="13"/>
  <c r="I193" i="13"/>
  <c r="I192" i="13"/>
  <c r="I191" i="13"/>
  <c r="I190" i="13"/>
  <c r="I189" i="13"/>
  <c r="I188" i="13"/>
  <c r="I187" i="13"/>
  <c r="I186" i="13"/>
  <c r="I185" i="13"/>
  <c r="I184" i="13"/>
  <c r="I183" i="13"/>
  <c r="I182" i="13"/>
  <c r="I181" i="13"/>
  <c r="I180" i="13"/>
  <c r="I179" i="13"/>
  <c r="I178" i="13"/>
  <c r="I177" i="13"/>
  <c r="I176" i="13"/>
  <c r="I175" i="13"/>
  <c r="I174" i="13"/>
  <c r="I173" i="13"/>
  <c r="I172" i="13"/>
  <c r="I171" i="13"/>
  <c r="I170" i="13"/>
  <c r="I169" i="13"/>
  <c r="I168" i="13"/>
  <c r="I167" i="13"/>
  <c r="I166" i="13"/>
  <c r="I165" i="13"/>
  <c r="I164" i="13"/>
  <c r="I163" i="13"/>
  <c r="I162" i="13"/>
  <c r="I161" i="13"/>
  <c r="I160" i="13"/>
  <c r="I159" i="13"/>
  <c r="I158" i="13"/>
  <c r="I157" i="13"/>
  <c r="I156" i="13"/>
  <c r="I155" i="13"/>
  <c r="I154" i="13"/>
  <c r="I153" i="13"/>
  <c r="I152" i="13"/>
  <c r="I151" i="13"/>
  <c r="I150" i="13"/>
  <c r="I149" i="13"/>
  <c r="I148" i="13"/>
  <c r="I147" i="13"/>
  <c r="I146" i="13"/>
  <c r="I145" i="13"/>
  <c r="I144" i="13"/>
  <c r="I143" i="13"/>
  <c r="I142" i="13"/>
  <c r="I141" i="13"/>
  <c r="I140" i="13"/>
  <c r="I139" i="13"/>
  <c r="I138" i="13"/>
  <c r="I137" i="13"/>
  <c r="I136" i="13"/>
  <c r="I135" i="13"/>
  <c r="I134" i="13"/>
  <c r="I133" i="13"/>
  <c r="I132" i="13"/>
  <c r="I131" i="13"/>
  <c r="I130" i="13"/>
  <c r="I129" i="13"/>
  <c r="I128" i="13"/>
  <c r="I127" i="13"/>
  <c r="I126" i="13"/>
  <c r="I125" i="13"/>
  <c r="I124" i="13"/>
  <c r="I123" i="13"/>
  <c r="I122" i="13"/>
  <c r="I121" i="13"/>
  <c r="I120" i="13"/>
  <c r="I119" i="13"/>
  <c r="I118" i="13"/>
  <c r="I117" i="13"/>
  <c r="I116" i="13"/>
  <c r="I115" i="13"/>
  <c r="I114" i="13"/>
  <c r="I113" i="13"/>
  <c r="I112" i="13"/>
  <c r="I111" i="13"/>
  <c r="I110" i="13"/>
  <c r="I109" i="13"/>
  <c r="I108" i="13"/>
  <c r="I107" i="13"/>
  <c r="I106" i="13"/>
  <c r="I105" i="13"/>
  <c r="I104" i="13"/>
  <c r="I103" i="13"/>
  <c r="I102" i="13"/>
  <c r="I101" i="13"/>
  <c r="I100" i="13"/>
  <c r="I99" i="13"/>
  <c r="I98" i="13"/>
  <c r="I97" i="13"/>
  <c r="I96" i="13"/>
  <c r="I95" i="13"/>
  <c r="I94" i="13"/>
  <c r="I93" i="13"/>
  <c r="I92" i="13"/>
  <c r="I91" i="13"/>
  <c r="I90" i="13"/>
  <c r="I89" i="13"/>
  <c r="I88" i="13"/>
  <c r="I87" i="13"/>
  <c r="I86" i="13"/>
  <c r="I85" i="13"/>
  <c r="I84" i="13"/>
  <c r="I83" i="13"/>
  <c r="I82" i="13"/>
  <c r="I81" i="13"/>
  <c r="I80" i="13"/>
  <c r="I79" i="13"/>
  <c r="I78" i="13"/>
  <c r="I77" i="13"/>
  <c r="I76" i="13"/>
  <c r="I75" i="13"/>
  <c r="I74" i="13"/>
  <c r="I73" i="13"/>
  <c r="I72" i="13"/>
  <c r="I71" i="13"/>
  <c r="I70" i="13"/>
  <c r="I69" i="13"/>
  <c r="I68" i="13"/>
  <c r="I67" i="13"/>
  <c r="I66" i="13"/>
  <c r="I65" i="13"/>
  <c r="I64" i="13"/>
  <c r="I63" i="13"/>
  <c r="I62" i="13"/>
  <c r="I61" i="13"/>
  <c r="I60" i="13"/>
  <c r="I59" i="13"/>
  <c r="I58" i="13"/>
  <c r="I57" i="13"/>
  <c r="I56" i="13"/>
  <c r="I55" i="13"/>
  <c r="I54" i="13"/>
  <c r="I53" i="13"/>
  <c r="I52" i="13"/>
  <c r="I51" i="13"/>
  <c r="I50" i="13"/>
  <c r="I49" i="13"/>
  <c r="I48" i="13"/>
  <c r="I47" i="13"/>
  <c r="I46" i="13"/>
  <c r="I45" i="13"/>
  <c r="I44" i="13"/>
  <c r="I43" i="13"/>
  <c r="I42" i="13"/>
  <c r="I41" i="13"/>
  <c r="I40" i="13"/>
  <c r="I39" i="13"/>
  <c r="I38" i="13"/>
  <c r="I37" i="13"/>
  <c r="I36" i="13"/>
  <c r="I35" i="13"/>
  <c r="I34" i="13"/>
  <c r="I33" i="13"/>
  <c r="I32" i="13"/>
  <c r="I31" i="13"/>
  <c r="I30" i="13"/>
  <c r="I29" i="13"/>
  <c r="I28" i="13"/>
  <c r="I27" i="13"/>
  <c r="I26" i="13"/>
  <c r="I25" i="13"/>
  <c r="I24" i="13"/>
  <c r="I23" i="13"/>
  <c r="I22" i="13"/>
  <c r="I21" i="13"/>
  <c r="I20" i="13"/>
  <c r="I19" i="13"/>
  <c r="I18" i="13"/>
  <c r="I17" i="13"/>
  <c r="I16" i="13"/>
  <c r="I15" i="13"/>
  <c r="I14" i="13"/>
  <c r="I13" i="13"/>
  <c r="B6" i="13"/>
  <c r="I4" i="13"/>
  <c r="A2" i="13"/>
  <c r="F39" i="12" a="1"/>
  <c r="F39" i="12"/>
  <c r="C33" i="12"/>
  <c r="C20" i="12"/>
  <c r="F24" i="12"/>
  <c r="H25" i="12"/>
  <c r="C8" i="12"/>
  <c r="F12" i="12"/>
  <c r="H13" i="12"/>
  <c r="I4" i="12"/>
  <c r="A2" i="12"/>
  <c r="A1" i="12"/>
  <c r="B6" i="11"/>
  <c r="A1" i="11"/>
  <c r="A1" i="5"/>
  <c r="I37" i="4"/>
  <c r="A1" i="2"/>
  <c r="E17" i="5"/>
  <c r="B6" i="5"/>
  <c r="A1" i="4"/>
  <c r="K74" i="4"/>
  <c r="K72" i="4"/>
  <c r="K70" i="4"/>
  <c r="I70" i="4"/>
  <c r="K68" i="4"/>
  <c r="I68" i="4"/>
  <c r="K66" i="4"/>
  <c r="K64" i="4"/>
  <c r="K62" i="4"/>
  <c r="K60" i="4"/>
  <c r="K53" i="4"/>
  <c r="K51" i="4"/>
  <c r="K49" i="4"/>
  <c r="I47" i="4"/>
  <c r="K45" i="4"/>
  <c r="K43" i="4"/>
  <c r="K41" i="4"/>
  <c r="I41" i="4"/>
  <c r="I49" i="4"/>
  <c r="K37" i="4"/>
  <c r="K35" i="4"/>
  <c r="K33" i="4"/>
  <c r="K31" i="4"/>
  <c r="K29" i="4"/>
  <c r="I29" i="4"/>
  <c r="K27" i="4"/>
  <c r="I20" i="4"/>
  <c r="I18" i="4"/>
  <c r="I16" i="4"/>
  <c r="I15" i="4"/>
  <c r="I14" i="4"/>
  <c r="I13" i="4"/>
  <c r="I11" i="4"/>
  <c r="I10" i="4"/>
  <c r="B6" i="4"/>
  <c r="B23" i="4"/>
  <c r="C5" i="1"/>
  <c r="B6" i="2"/>
  <c r="B15" i="2"/>
  <c r="I4" i="11"/>
  <c r="A2" i="11"/>
  <c r="F4" i="5"/>
  <c r="I4" i="2"/>
  <c r="G4" i="3"/>
  <c r="I4" i="4"/>
  <c r="A2" i="2"/>
  <c r="A2" i="5"/>
  <c r="B56" i="4"/>
  <c r="A2" i="4"/>
  <c r="A2" i="3"/>
  <c r="C6" i="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<sst xmlns="http://schemas.openxmlformats.org/spreadsheetml/2006/main" count="2288" uniqueCount="165">
  <si>
    <t>Model Parameters</t>
  </si>
  <si>
    <t>Navigator</t>
  </si>
  <si>
    <t>Error Checks:</t>
  </si>
  <si>
    <t>General</t>
  </si>
  <si>
    <t>Key Inputs</t>
  </si>
  <si>
    <t>Model Name</t>
  </si>
  <si>
    <t>Client Name</t>
  </si>
  <si>
    <t>General Range Names</t>
  </si>
  <si>
    <t>Technical Assumptions</t>
  </si>
  <si>
    <t>Days in Year</t>
  </si>
  <si>
    <t>Months in Month</t>
  </si>
  <si>
    <t>Months in Quarter</t>
  </si>
  <si>
    <t>Months in Half Yr</t>
  </si>
  <si>
    <t>Months in Year</t>
  </si>
  <si>
    <t>Quarters in Year</t>
  </si>
  <si>
    <t>Rounding Accuracy</t>
  </si>
  <si>
    <t>Very Large Number</t>
  </si>
  <si>
    <t>Very Small Number</t>
  </si>
  <si>
    <t>Thousand</t>
  </si>
  <si>
    <t>Primary Developer:  Liam Bastick</t>
  </si>
  <si>
    <t>General Cover Notes:</t>
  </si>
  <si>
    <t>Any queries, please e-mail:</t>
  </si>
  <si>
    <t>liam.bastick@sumproduct.com</t>
  </si>
  <si>
    <t>Website:</t>
  </si>
  <si>
    <t>www.sumproduct.com</t>
  </si>
  <si>
    <t>Table of Contents</t>
  </si>
  <si>
    <t>Cover</t>
  </si>
  <si>
    <t>Style Guide</t>
  </si>
  <si>
    <t>Formatting of Headers / Dividers</t>
  </si>
  <si>
    <t>Description</t>
  </si>
  <si>
    <t>Display</t>
  </si>
  <si>
    <t>Style Name</t>
  </si>
  <si>
    <t>Sheet Title</t>
  </si>
  <si>
    <t>Header 1</t>
  </si>
  <si>
    <t>Header 2</t>
  </si>
  <si>
    <t>Header 3</t>
  </si>
  <si>
    <t>Header 4</t>
  </si>
  <si>
    <t>Notes</t>
  </si>
  <si>
    <t>Table Heading</t>
  </si>
  <si>
    <t>Individual Cell Styles</t>
  </si>
  <si>
    <t>Assumption</t>
  </si>
  <si>
    <t>Constraint</t>
  </si>
  <si>
    <t>Empty</t>
  </si>
  <si>
    <t>Error Check</t>
  </si>
  <si>
    <t>Hyperlink</t>
  </si>
  <si>
    <t>Internal Reference</t>
  </si>
  <si>
    <t>Line Calculation</t>
  </si>
  <si>
    <t>Line Calc</t>
  </si>
  <si>
    <t>Line Total</t>
  </si>
  <si>
    <t>Parameter</t>
  </si>
  <si>
    <t>Range Name Description</t>
  </si>
  <si>
    <t>Not_Named</t>
  </si>
  <si>
    <t>Row Reference</t>
  </si>
  <si>
    <t>Row Ref</t>
  </si>
  <si>
    <t>Row Summary</t>
  </si>
  <si>
    <t>Units</t>
  </si>
  <si>
    <t>WIP</t>
  </si>
  <si>
    <t>Numerical Styles</t>
  </si>
  <si>
    <t>Comma</t>
  </si>
  <si>
    <t>Comma [0]</t>
  </si>
  <si>
    <t>Currency</t>
  </si>
  <si>
    <t>Currency [0]</t>
  </si>
  <si>
    <t>Date</t>
  </si>
  <si>
    <t>Date Heading</t>
  </si>
  <si>
    <t>Numbers 0</t>
  </si>
  <si>
    <t>Percent</t>
  </si>
  <si>
    <t>Error Checks</t>
  </si>
  <si>
    <t>Summary of Errors</t>
  </si>
  <si>
    <t>Assumptions</t>
  </si>
  <si>
    <t>Example</t>
  </si>
  <si>
    <t>A$</t>
  </si>
  <si>
    <t>SumProduct Pty Limited</t>
  </si>
  <si>
    <t>Years</t>
  </si>
  <si>
    <t>Lookup Table</t>
  </si>
  <si>
    <t>Categories</t>
  </si>
  <si>
    <t>Accessories</t>
  </si>
  <si>
    <t>Bikes</t>
  </si>
  <si>
    <t>Clothing</t>
  </si>
  <si>
    <t>Components</t>
  </si>
  <si>
    <t>Bike Racks</t>
  </si>
  <si>
    <t>Cargo Bikes</t>
  </si>
  <si>
    <t>Bib-Shorts</t>
  </si>
  <si>
    <t>Bottom Brackets</t>
  </si>
  <si>
    <t>Helmets</t>
  </si>
  <si>
    <t>Mountain Bikes</t>
  </si>
  <si>
    <t>Caps</t>
  </si>
  <si>
    <t>Brakes</t>
  </si>
  <si>
    <t>Lights</t>
  </si>
  <si>
    <t>Road Bikes</t>
  </si>
  <si>
    <t>Gloves</t>
  </si>
  <si>
    <t>Chains</t>
  </si>
  <si>
    <t>Locks</t>
  </si>
  <si>
    <t>Touring Bikes</t>
  </si>
  <si>
    <t>Jerseys</t>
  </si>
  <si>
    <t>Handlebars</t>
  </si>
  <si>
    <t>Pumps</t>
  </si>
  <si>
    <t>Shorts</t>
  </si>
  <si>
    <t>Pedals</t>
  </si>
  <si>
    <t>Tyres and Tubes</t>
  </si>
  <si>
    <t>Socks</t>
  </si>
  <si>
    <t>Saddles</t>
  </si>
  <si>
    <t>Tights</t>
  </si>
  <si>
    <t>Wheels</t>
  </si>
  <si>
    <t>Vests</t>
  </si>
  <si>
    <t>Lookup Data</t>
  </si>
  <si>
    <t>Year</t>
  </si>
  <si>
    <t>Category</t>
  </si>
  <si>
    <t>Item</t>
  </si>
  <si>
    <t>Sales</t>
  </si>
  <si>
    <t>Volatile Calculations</t>
  </si>
  <si>
    <t>Table for Copying</t>
  </si>
  <si>
    <t>Example Data</t>
  </si>
  <si>
    <t>Table Used for Formulae</t>
  </si>
  <si>
    <t>Example of Eta LAMBDA</t>
  </si>
  <si>
    <t>Illustration</t>
  </si>
  <si>
    <t>Using SUM with BYCOL</t>
  </si>
  <si>
    <t>Q1</t>
  </si>
  <si>
    <t>Q2</t>
  </si>
  <si>
    <t>Q3</t>
  </si>
  <si>
    <t>Q4</t>
  </si>
  <si>
    <t>North</t>
  </si>
  <si>
    <t>South</t>
  </si>
  <si>
    <t>East</t>
  </si>
  <si>
    <t>West</t>
  </si>
  <si>
    <t>Total</t>
  </si>
  <si>
    <t>Using Data Table</t>
  </si>
  <si>
    <t>Percentage</t>
  </si>
  <si>
    <t>Amount</t>
  </si>
  <si>
    <t>Unused</t>
  </si>
  <si>
    <t>Eta LAMBDA Example</t>
  </si>
  <si>
    <t>Data Table</t>
  </si>
  <si>
    <t>Basic GROUPBY</t>
  </si>
  <si>
    <t>Items Sorted by Group</t>
  </si>
  <si>
    <t>Basic PIVOTBY</t>
  </si>
  <si>
    <t>PERCENTOF Illustration</t>
  </si>
  <si>
    <t>Raw Data</t>
  </si>
  <si>
    <t>Simple examples of Eta LAMBDA, GROUPBY, PIVOTBY and PERCENT OF.</t>
  </si>
  <si>
    <t>These functions will NOT display in all versions of Excel.</t>
  </si>
  <si>
    <t>Data Table Headers</t>
  </si>
  <si>
    <t>Multiple Column GROUPBY</t>
  </si>
  <si>
    <t>HSTACK with GROUPBY</t>
  </si>
  <si>
    <t>CHOOSECOLS with GROUPBY</t>
  </si>
  <si>
    <t>CHOOSECOLS with GROUPBY Dynamic</t>
  </si>
  <si>
    <t>Rating</t>
  </si>
  <si>
    <t>Accessories and Bikes</t>
  </si>
  <si>
    <t>Not Quite Right?</t>
  </si>
  <si>
    <t>Division</t>
  </si>
  <si>
    <t>Product</t>
  </si>
  <si>
    <t>Cost</t>
  </si>
  <si>
    <t>A</t>
  </si>
  <si>
    <t>B</t>
  </si>
  <si>
    <t>C</t>
  </si>
  <si>
    <t>Beater</t>
  </si>
  <si>
    <t>Gammon</t>
  </si>
  <si>
    <t>Alfred</t>
  </si>
  <si>
    <t>Goodrem</t>
  </si>
  <si>
    <t>Echo Echo</t>
  </si>
  <si>
    <t>Charleston</t>
  </si>
  <si>
    <t>GTI</t>
  </si>
  <si>
    <t>Motel</t>
  </si>
  <si>
    <t>Multiple Column GROUPBY Values</t>
  </si>
  <si>
    <t>GROUPBY Ranking</t>
  </si>
  <si>
    <t>More Sophisticated PIVOTBY</t>
  </si>
  <si>
    <t>PERCENTOF On Its Own</t>
  </si>
  <si>
    <t>Missing Titles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</si>
</sst>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1">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quot;ý&quot;;&quot;ý&quot;;&quot;þ&quot;"/>
    <numFmt numFmtId="165" formatCode="#,##0&quot;.&quot;"/>
    <numFmt numFmtId="166" formatCode="0.E+00"/>
    <numFmt numFmtId="167" formatCode=";;;"/>
    <numFmt numFmtId="168" formatCode="_(#,##0_);[Red]\(#,##0\);_(\-_);"/>
    <numFmt numFmtId="169" formatCode="_(&quot;$&quot;#,##0.0_);\(&quot;$&quot;#,##0.0\);_(&quot;-&quot;_)"/>
    <numFmt numFmtId="170" formatCode="_(#,##0.0_);\(#,##0.0\);_(&quot;-&quot;_)"/>
    <numFmt numFmtId="171" formatCode="&quot;Row &quot;###0"/>
    <numFmt numFmtId="172" formatCode="#,##0."/>
    <numFmt numFmtId="173" formatCode="_(#,##0_);\(#,##0\);_(\-_)"/>
    <numFmt numFmtId="174" formatCode="_(#,##0.00_);\(#,##0.00\);_(\-_._0_0_)"/>
    <numFmt numFmtId="175" formatCode="&quot;$&quot;* _(#,##0.00_);&quot;$&quot;* \(#,##0.00\);&quot;$&quot;* _(\-_._0_0_)"/>
    <numFmt numFmtId="176" formatCode="&quot;$&quot;* _(#,##0_);&quot;$&quot;* \(#,##0\);&quot;$&quot;* _(\-_)"/>
    <numFmt numFmtId="177" formatCode="[$-C09]dd\ mmm\ yy;@"/>
    <numFmt numFmtId="178" formatCode="mmm\ yy"/>
    <numFmt numFmtId="179" formatCode="[$-C09]d\ mmm\ yy;@"/>
    <numFmt numFmtId="180" formatCode="_-* #,##0_-;\-* #,##0_-;_-* &quot;-&quot;??_-;_-@_-"/>
  </numFmts>
  <fonts count="35" x14ac:knownFonts="1">
    <font>
      <sz val="9"/>
      <color theme="1"/>
      <name val="Arial"/>
      <family val="2"/>
    </font>
    <font>
      <sz val="11"/>
      <color theme="1"/>
      <name val="Calibri"/>
      <family val="2"/>
      <scheme val="minor"/>
    </font>
    <font>
      <sz val="11"/>
      <color theme="0"/>
      <name val="Wingdings"/>
      <charset val="2"/>
    </font>
    <font>
      <i/>
      <sz val="11"/>
      <color theme="0" tint="-0.34998626667073579"/>
      <name val="Calibri"/>
      <family val="2"/>
      <scheme val="minor"/>
    </font>
    <font>
      <b/>
      <u/>
      <sz val="8"/>
      <color indexed="56"/>
      <name val="Arial"/>
      <family val="2"/>
    </font>
    <font>
      <sz val="11"/>
      <name val="Calibri"/>
      <family val="2"/>
      <scheme val="minor"/>
    </font>
    <font>
      <sz val="11"/>
      <color theme="1"/>
      <name val="Calibri"/>
      <family val="2"/>
      <charset val="163"/>
      <scheme val="minor"/>
    </font>
    <font>
      <sz val="8"/>
      <name val="Arial"/>
      <family val="2"/>
    </font>
    <font>
      <sz val="10"/>
      <color theme="1"/>
      <name val="Calibri"/>
      <family val="2"/>
      <scheme val="minor"/>
    </font>
    <font>
      <b/>
      <sz val="10"/>
      <color theme="8" tint="-0.499984740745262"/>
      <name val="Calibri"/>
      <family val="2"/>
      <scheme val="minor"/>
    </font>
    <font>
      <sz val="10"/>
      <color theme="8" tint="-0.499984740745262"/>
      <name val="Calibri"/>
      <family val="2"/>
      <scheme val="minor"/>
    </font>
    <font>
      <i/>
      <sz val="11"/>
      <color theme="1"/>
      <name val="Calibri"/>
      <family val="2"/>
      <scheme val="minor"/>
    </font>
    <font>
      <b/>
      <sz val="9"/>
      <color theme="0"/>
      <name val="Arial"/>
      <family val="2"/>
    </font>
    <font>
      <b/>
      <sz val="16"/>
      <color theme="8" tint="-0.499984740745262"/>
      <name val="Arial"/>
      <family val="2"/>
    </font>
    <font>
      <sz val="14"/>
      <color theme="8" tint="-0.499984740745262"/>
      <name val="Arial"/>
      <family val="2"/>
    </font>
    <font>
      <b/>
      <sz val="12"/>
      <color theme="0"/>
      <name val="Arial"/>
      <family val="2"/>
    </font>
    <font>
      <b/>
      <sz val="13"/>
      <color theme="8" tint="-0.499984740745262"/>
      <name val="Arial"/>
      <family val="2"/>
    </font>
    <font>
      <b/>
      <sz val="11"/>
      <color theme="1"/>
      <name val="Arial"/>
      <family val="2"/>
    </font>
    <font>
      <b/>
      <sz val="11"/>
      <color theme="3"/>
      <name val="Arial"/>
      <family val="2"/>
    </font>
    <font>
      <b/>
      <sz val="15"/>
      <color theme="3"/>
      <name val="Arial"/>
      <family val="2"/>
    </font>
    <font>
      <b/>
      <sz val="13"/>
      <color theme="3"/>
      <name val="Arial"/>
      <family val="2"/>
    </font>
    <font>
      <sz val="18"/>
      <color theme="3"/>
      <name val="Arial"/>
      <family val="2"/>
    </font>
    <font>
      <sz val="9"/>
      <color theme="1"/>
      <name val="Arial"/>
      <family val="2"/>
    </font>
    <font>
      <b/>
      <sz val="9"/>
      <color theme="1"/>
      <name val="Arial"/>
      <family val="2"/>
    </font>
    <font>
      <sz val="9"/>
      <color theme="8" tint="-0.499984740745262"/>
      <name val="Arial"/>
      <family val="2"/>
    </font>
    <font>
      <sz val="9"/>
      <color theme="0" tint="-0.499984740745262"/>
      <name val="Arial"/>
      <family val="2"/>
    </font>
    <font>
      <b/>
      <u/>
      <sz val="9"/>
      <color theme="1"/>
      <name val="Arial"/>
      <family val="2"/>
    </font>
    <font>
      <sz val="9"/>
      <name val="Arial"/>
      <family val="2"/>
    </font>
    <font>
      <i/>
      <sz val="9"/>
      <color theme="8" tint="-0.499984740745262"/>
      <name val="Arial"/>
      <family val="2"/>
    </font>
    <font>
      <sz val="9"/>
      <color theme="8" tint="0.39988402966399123"/>
      <name val="Arial"/>
      <family val="2"/>
    </font>
    <font>
      <sz val="9"/>
      <color rgb="FFFF0000"/>
      <name val="Arial"/>
      <family val="2"/>
    </font>
    <font>
      <i/>
      <sz val="8"/>
      <color rgb="FFFF0000"/>
      <name val="Arial"/>
      <family val="2"/>
    </font>
    <font>
      <i/>
      <sz val="10"/>
      <color theme="0" tint="-0.499984740745262"/>
      <name val="Calibri"/>
      <family val="2"/>
      <scheme val="minor"/>
    </font>
    <font>
      <b/>
      <sz val="9"/>
      <name val="Arial"/>
      <family val="2"/>
    </font>
    <font>
      <b/>
      <sz val="9"/>
      <color theme="8" tint="-0.499984740745262"/>
      <name val="Arial"/>
      <family val="2"/>
    </font>
  </fonts>
  <fills count="12">
    <fill>
      <patternFill patternType="none"/>
    </fill>
    <fill>
      <patternFill patternType="gray125"/>
    </fill>
    <fill>
      <patternFill patternType="solid">
        <fgColor theme="6" tint="-0.499984740745262"/>
        <bgColor indexed="64"/>
      </patternFill>
    </fill>
    <fill>
      <patternFill patternType="solid">
        <fgColor theme="1"/>
        <bgColor indexed="64"/>
      </patternFill>
    </fill>
    <fill>
      <patternFill patternType="solid">
        <fgColor rgb="FFFFFF99"/>
        <bgColor indexed="64"/>
      </patternFill>
    </fill>
    <fill>
      <patternFill patternType="gray125">
        <fgColor theme="8" tint="-0.499984740745262"/>
        <bgColor theme="8" tint="0.59996337778862885"/>
      </patternFill>
    </fill>
    <fill>
      <patternFill patternType="solid">
        <fgColor theme="0" tint="-0.24994659260841701"/>
        <bgColor indexed="64"/>
      </patternFill>
    </fill>
    <fill>
      <patternFill patternType="solid">
        <fgColor theme="8" tint="0.79998168889431442"/>
        <bgColor indexed="64"/>
      </patternFill>
    </fill>
    <fill>
      <patternFill patternType="solid">
        <fgColor theme="0" tint="-0.14996795556505021"/>
        <bgColor indexed="64"/>
      </patternFill>
    </fill>
    <fill>
      <patternFill patternType="solid">
        <fgColor rgb="FFFFFF00"/>
        <bgColor indexed="64"/>
      </patternFill>
    </fill>
    <fill>
      <patternFill patternType="solid">
        <fgColor theme="6" tint="0.39997558519241921"/>
        <bgColor indexed="64"/>
      </patternFill>
    </fill>
    <fill>
      <patternFill patternType="solid">
        <fgColor theme="1" tint="0.499984740745262"/>
        <bgColor indexed="64"/>
      </patternFill>
    </fill>
  </fills>
  <borders count="16">
    <border>
      <left/>
      <right/>
      <top/>
      <bottom/>
      <diagonal/>
    </border>
    <border>
      <left/>
      <right/>
      <top/>
      <bottom style="thick">
        <color theme="4"/>
      </bottom>
      <diagonal/>
    </border>
    <border>
      <left style="thin">
        <color indexed="64"/>
      </left>
      <right style="thin">
        <color indexed="64"/>
      </right>
      <top style="thin">
        <color indexed="64"/>
      </top>
      <bottom style="thin">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8" tint="-0.499984740745262"/>
      </left>
      <right style="thin">
        <color theme="8" tint="-0.499984740745262"/>
      </right>
      <top style="thin">
        <color theme="8" tint="-0.499984740745262"/>
      </top>
      <bottom style="thin">
        <color theme="8" tint="-0.499984740745262"/>
      </bottom>
      <diagonal/>
    </border>
    <border>
      <left style="thin">
        <color theme="1"/>
      </left>
      <right style="thin">
        <color theme="1"/>
      </right>
      <top style="thin">
        <color theme="1"/>
      </top>
      <bottom style="thin">
        <color theme="1"/>
      </bottom>
      <diagonal/>
    </border>
    <border>
      <left/>
      <right/>
      <top style="dotted">
        <color indexed="64"/>
      </top>
      <bottom/>
      <diagonal/>
    </border>
    <border>
      <left/>
      <right/>
      <top style="thin">
        <color indexed="64"/>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FF0000"/>
      </left>
      <right style="thin">
        <color rgb="FFFF0000"/>
      </right>
      <top style="thin">
        <color rgb="FFFF0000"/>
      </top>
      <bottom style="thin">
        <color rgb="FFFF0000"/>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42">
    <xf numFmtId="0" fontId="0" fillId="0" borderId="0"/>
    <xf numFmtId="43" fontId="1"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9" fontId="1" fillId="0" borderId="0" applyFont="0" applyFill="0" applyBorder="0" applyAlignment="0" applyProtection="0"/>
    <xf numFmtId="0" fontId="18" fillId="0" borderId="0" applyNumberFormat="0" applyFill="0" applyBorder="0" applyAlignment="0" applyProtection="0"/>
    <xf numFmtId="0" fontId="13" fillId="0" borderId="0" applyNumberFormat="0" applyFill="0" applyBorder="0" applyProtection="0"/>
    <xf numFmtId="0" fontId="26" fillId="0" borderId="0" applyNumberFormat="0" applyFill="0" applyBorder="0">
      <alignment horizontal="left"/>
      <protection locked="0"/>
    </xf>
    <xf numFmtId="0" fontId="14" fillId="0" borderId="0" applyNumberFormat="0" applyFill="0" applyBorder="0" applyProtection="0"/>
    <xf numFmtId="0" fontId="15" fillId="3" borderId="1" applyNumberFormat="0" applyProtection="0"/>
    <xf numFmtId="0" fontId="16" fillId="0" borderId="0" applyNumberFormat="0" applyFill="0" applyAlignment="0" applyProtection="0"/>
    <xf numFmtId="0" fontId="17" fillId="0" borderId="0" applyNumberFormat="0" applyFill="0" applyAlignment="0" applyProtection="0"/>
    <xf numFmtId="0" fontId="27" fillId="0" borderId="3" applyNumberFormat="0" applyAlignment="0">
      <alignment horizontal="center"/>
    </xf>
    <xf numFmtId="0" fontId="24" fillId="4" borderId="4" applyNumberFormat="0" applyAlignment="0">
      <protection locked="0"/>
    </xf>
    <xf numFmtId="0" fontId="3" fillId="0" borderId="0" applyNumberFormat="0" applyFill="0" applyBorder="0"/>
    <xf numFmtId="179" fontId="22" fillId="0" borderId="0" applyFill="0" applyBorder="0" applyProtection="0">
      <alignment horizontal="center"/>
    </xf>
    <xf numFmtId="178" fontId="23" fillId="0" borderId="0" applyFill="0" applyBorder="0" applyProtection="0">
      <alignment horizontal="center"/>
    </xf>
    <xf numFmtId="167" fontId="8" fillId="5" borderId="4" applyAlignment="0"/>
    <xf numFmtId="164" fontId="2" fillId="2" borderId="2">
      <alignment horizontal="center"/>
      <protection locked="0"/>
    </xf>
    <xf numFmtId="0" fontId="4" fillId="0" borderId="0" applyFill="0" applyBorder="0">
      <alignment horizontal="left" vertical="center"/>
      <protection locked="0"/>
    </xf>
    <xf numFmtId="41" fontId="27" fillId="6" borderId="5" applyNumberFormat="0" applyAlignment="0"/>
    <xf numFmtId="41" fontId="1" fillId="0" borderId="6" applyNumberFormat="0" applyFont="0" applyFill="0" applyAlignment="0"/>
    <xf numFmtId="168" fontId="1" fillId="0" borderId="7" applyNumberFormat="0" applyFont="0" applyFill="0" applyAlignment="0" applyProtection="0"/>
    <xf numFmtId="0" fontId="6" fillId="0" borderId="0"/>
    <xf numFmtId="0" fontId="31" fillId="0" borderId="8" applyNumberFormat="0" applyFill="0" applyBorder="0"/>
    <xf numFmtId="168" fontId="1" fillId="0" borderId="0" applyFont="0" applyFill="0" applyBorder="0" applyAlignment="0" applyProtection="0"/>
    <xf numFmtId="0" fontId="25" fillId="7" borderId="2" applyNumberFormat="0" applyAlignment="0" applyProtection="0"/>
    <xf numFmtId="0" fontId="32" fillId="0" borderId="0" applyNumberFormat="0" applyFill="0" applyBorder="0" applyAlignment="0" applyProtection="0"/>
    <xf numFmtId="169" fontId="7" fillId="0" borderId="0" applyFill="0" applyBorder="0">
      <alignment horizontal="right" vertical="center"/>
    </xf>
    <xf numFmtId="170" fontId="7" fillId="0" borderId="0" applyFill="0" applyBorder="0">
      <alignment horizontal="right" vertical="center"/>
    </xf>
    <xf numFmtId="171" fontId="28" fillId="7" borderId="4">
      <alignment horizontal="center"/>
    </xf>
    <xf numFmtId="41" fontId="5" fillId="8" borderId="5" applyFont="0" applyAlignment="0"/>
    <xf numFmtId="0" fontId="12" fillId="11" borderId="0" applyNumberFormat="0">
      <alignment horizontal="center"/>
    </xf>
    <xf numFmtId="0" fontId="29" fillId="0" borderId="0" applyNumberFormat="0" applyFill="0" applyBorder="0" applyProtection="0"/>
    <xf numFmtId="0" fontId="30" fillId="9" borderId="9" applyNumberFormat="0" applyAlignment="0">
      <protection locked="0"/>
    </xf>
    <xf numFmtId="0" fontId="21" fillId="0" borderId="0" applyNumberFormat="0" applyFill="0" applyBorder="0" applyAlignment="0" applyProtection="0"/>
    <xf numFmtId="0" fontId="19" fillId="0" borderId="1" applyNumberFormat="0" applyFill="0" applyAlignment="0" applyProtection="0"/>
    <xf numFmtId="0" fontId="20" fillId="0" borderId="10" applyNumberFormat="0" applyFill="0" applyAlignment="0" applyProtection="0"/>
    <xf numFmtId="0" fontId="18" fillId="0" borderId="11" applyNumberFormat="0" applyFill="0" applyAlignment="0" applyProtection="0"/>
    <xf numFmtId="0" fontId="17" fillId="0" borderId="12" applyNumberFormat="0" applyFill="0" applyAlignment="0" applyProtection="0"/>
    <xf numFmtId="172" fontId="15" fillId="3" borderId="1"/>
  </cellStyleXfs>
  <cellXfs count="78">
    <xf numFmtId="0" fontId="0" fillId="0" borderId="0" xfId="0"/>
    <xf numFmtId="164" fontId="2" fillId="2" borderId="2" xfId="0" applyNumberFormat="1" applyFont="1" applyFill="1" applyBorder="1" applyAlignment="1" applyProtection="1">
      <alignment horizontal="center"/>
      <protection locked="0"/>
    </xf>
    <xf numFmtId="0" fontId="15" fillId="3" borderId="1" xfId="10"/>
    <xf numFmtId="0" fontId="16" fillId="0" borderId="0" xfId="11"/>
    <xf numFmtId="0" fontId="17" fillId="0" borderId="0" xfId="12"/>
    <xf numFmtId="0" fontId="27" fillId="0" borderId="3" xfId="13">
      <alignment horizontal="center"/>
    </xf>
    <xf numFmtId="166" fontId="27" fillId="0" borderId="3" xfId="13" applyNumberFormat="1">
      <alignment horizontal="center"/>
    </xf>
    <xf numFmtId="0" fontId="8" fillId="0" borderId="0" xfId="0" applyFont="1"/>
    <xf numFmtId="0" fontId="9" fillId="0" borderId="0" xfId="12" applyFont="1" applyAlignment="1">
      <alignment horizontal="left" vertical="center"/>
    </xf>
    <xf numFmtId="0" fontId="10" fillId="0" borderId="0" xfId="0" applyFont="1"/>
    <xf numFmtId="0" fontId="10" fillId="0" borderId="0" xfId="6" applyFont="1" applyAlignment="1">
      <alignment horizontal="left" vertical="center"/>
    </xf>
    <xf numFmtId="0" fontId="26" fillId="0" borderId="0" xfId="8">
      <alignment horizontal="left"/>
      <protection locked="0"/>
    </xf>
    <xf numFmtId="0" fontId="26" fillId="0" borderId="0" xfId="8" applyAlignment="1">
      <alignment horizontal="right"/>
      <protection locked="0"/>
    </xf>
    <xf numFmtId="0" fontId="12" fillId="11" borderId="0" xfId="33">
      <alignment horizontal="center"/>
    </xf>
    <xf numFmtId="0" fontId="13" fillId="0" borderId="0" xfId="7"/>
    <xf numFmtId="0" fontId="11" fillId="0" borderId="0" xfId="0" applyFont="1" applyAlignment="1">
      <alignment horizontal="left"/>
    </xf>
    <xf numFmtId="0" fontId="14" fillId="0" borderId="0" xfId="9"/>
    <xf numFmtId="0" fontId="0" fillId="0" borderId="0" xfId="0" applyAlignment="1">
      <alignment horizontal="left"/>
    </xf>
    <xf numFmtId="0" fontId="18" fillId="0" borderId="0" xfId="6"/>
    <xf numFmtId="0" fontId="31" fillId="0" borderId="0" xfId="25" applyBorder="1"/>
    <xf numFmtId="0" fontId="24" fillId="4" borderId="4" xfId="14">
      <protection locked="0"/>
    </xf>
    <xf numFmtId="0" fontId="11" fillId="0" borderId="0" xfId="0" applyFont="1"/>
    <xf numFmtId="0" fontId="27" fillId="0" borderId="3" xfId="13" applyAlignment="1"/>
    <xf numFmtId="167" fontId="8" fillId="5" borderId="4" xfId="18"/>
    <xf numFmtId="164" fontId="2" fillId="2" borderId="2" xfId="19">
      <alignment horizontal="center"/>
      <protection locked="0"/>
    </xf>
    <xf numFmtId="0" fontId="27" fillId="6" borderId="5" xfId="21" applyNumberFormat="1"/>
    <xf numFmtId="0" fontId="0" fillId="0" borderId="6" xfId="22" applyNumberFormat="1" applyFont="1"/>
    <xf numFmtId="0" fontId="0" fillId="0" borderId="7" xfId="23" applyNumberFormat="1" applyFont="1"/>
    <xf numFmtId="0" fontId="25" fillId="7" borderId="2" xfId="27"/>
    <xf numFmtId="0" fontId="32" fillId="0" borderId="0" xfId="28"/>
    <xf numFmtId="171" fontId="28" fillId="7" borderId="4" xfId="31">
      <alignment horizontal="center"/>
    </xf>
    <xf numFmtId="41" fontId="0" fillId="8" borderId="5" xfId="32" applyFont="1"/>
    <xf numFmtId="0" fontId="29" fillId="0" borderId="0" xfId="34"/>
    <xf numFmtId="0" fontId="30" fillId="9" borderId="9" xfId="35">
      <protection locked="0"/>
    </xf>
    <xf numFmtId="168" fontId="0" fillId="0" borderId="0" xfId="26" applyFont="1"/>
    <xf numFmtId="9" fontId="0" fillId="0" borderId="0" xfId="5" applyFont="1"/>
    <xf numFmtId="164" fontId="2" fillId="10" borderId="2" xfId="0" applyNumberFormat="1" applyFont="1" applyFill="1" applyBorder="1" applyAlignment="1" applyProtection="1">
      <alignment horizontal="center"/>
      <protection locked="0"/>
    </xf>
    <xf numFmtId="178" fontId="23" fillId="0" borderId="0" xfId="17">
      <alignment horizontal="center"/>
    </xf>
    <xf numFmtId="0" fontId="3" fillId="0" borderId="0" xfId="15"/>
    <xf numFmtId="165" fontId="15" fillId="3" borderId="1" xfId="10" applyNumberFormat="1"/>
    <xf numFmtId="172" fontId="15" fillId="3" borderId="1" xfId="41"/>
    <xf numFmtId="173" fontId="0" fillId="0" borderId="0" xfId="2" applyNumberFormat="1" applyFont="1"/>
    <xf numFmtId="174" fontId="0" fillId="0" borderId="0" xfId="1" applyNumberFormat="1" applyFont="1"/>
    <xf numFmtId="175" fontId="0" fillId="0" borderId="0" xfId="3" applyNumberFormat="1" applyFont="1"/>
    <xf numFmtId="176" fontId="0" fillId="0" borderId="0" xfId="4" applyNumberFormat="1" applyFont="1"/>
    <xf numFmtId="177" fontId="22" fillId="0" borderId="0" xfId="16" applyNumberFormat="1">
      <alignment horizontal="center"/>
    </xf>
    <xf numFmtId="0" fontId="27" fillId="0" borderId="3" xfId="13" applyAlignment="1">
      <alignment horizontal="center"/>
    </xf>
    <xf numFmtId="0" fontId="24" fillId="4" borderId="4" xfId="14" applyAlignment="1">
      <alignment horizontal="center"/>
      <protection locked="0"/>
    </xf>
    <xf numFmtId="180" fontId="0" fillId="0" borderId="0" xfId="1" applyNumberFormat="1" applyFont="1"/>
    <xf numFmtId="168" fontId="24" fillId="4" borderId="4" xfId="26" applyFont="1" applyFill="1" applyBorder="1" applyProtection="1">
      <protection locked="0"/>
    </xf>
    <xf numFmtId="0" fontId="23" fillId="0" borderId="0" xfId="0" applyFont="1"/>
    <xf numFmtId="168" fontId="27" fillId="0" borderId="3" xfId="13" applyNumberFormat="1" applyAlignment="1"/>
    <xf numFmtId="0" fontId="12" fillId="11" borderId="0" xfId="33" applyAlignment="1">
      <alignment horizontal="left"/>
    </xf>
    <xf numFmtId="180" fontId="23" fillId="0" borderId="0" xfId="1" applyNumberFormat="1" applyFont="1"/>
    <xf numFmtId="0" fontId="27" fillId="0" borderId="13" xfId="13" applyBorder="1" applyAlignment="1"/>
    <xf numFmtId="0" fontId="27" fillId="0" borderId="14" xfId="13" applyBorder="1" applyAlignment="1"/>
    <xf numFmtId="0" fontId="27" fillId="0" borderId="15" xfId="13" applyBorder="1" applyAlignment="1"/>
    <xf numFmtId="180" fontId="27" fillId="0" borderId="3" xfId="13" applyNumberFormat="1" applyAlignment="1"/>
    <xf numFmtId="180" fontId="33" fillId="0" borderId="3" xfId="13" applyNumberFormat="1" applyFont="1" applyAlignment="1"/>
    <xf numFmtId="10" fontId="27" fillId="0" borderId="3" xfId="13" applyNumberFormat="1" applyAlignment="1"/>
    <xf numFmtId="0" fontId="33" fillId="0" borderId="3" xfId="13" applyFont="1" applyAlignment="1"/>
    <xf numFmtId="10" fontId="33" fillId="0" borderId="3" xfId="13" applyNumberFormat="1" applyFont="1" applyAlignment="1"/>
    <xf numFmtId="0" fontId="0" fillId="0" borderId="0" xfId="0" applyAlignment="1">
      <alignment horizontal="center"/>
    </xf>
    <xf numFmtId="168" fontId="23" fillId="0" borderId="0" xfId="26" applyFont="1"/>
    <xf numFmtId="0" fontId="27" fillId="6" borderId="5" xfId="21" applyNumberFormat="1" applyAlignment="1"/>
    <xf numFmtId="0" fontId="34" fillId="4" borderId="4" xfId="14" applyFont="1" applyAlignment="1">
      <alignment horizontal="center"/>
      <protection locked="0"/>
    </xf>
    <xf numFmtId="9" fontId="23" fillId="0" borderId="0" xfId="5" applyFont="1"/>
    <xf numFmtId="0" fontId="23" fillId="0" borderId="0" xfId="0" applyFont="1" applyAlignment="1">
      <alignment horizontal="left"/>
    </xf>
    <xf numFmtId="168" fontId="22" fillId="0" borderId="0" xfId="26" applyFont="1"/>
    <xf numFmtId="9" fontId="27" fillId="0" borderId="3" xfId="5" applyFont="1" applyBorder="1" applyAlignment="1"/>
    <xf numFmtId="9" fontId="33" fillId="0" borderId="3" xfId="5" applyFont="1" applyBorder="1" applyAlignment="1"/>
    <xf numFmtId="168" fontId="24" fillId="4" borderId="4" xfId="14" applyNumberFormat="1">
      <protection locked="0"/>
    </xf>
    <xf numFmtId="0" fontId="10" fillId="0" borderId="0" xfId="6" applyFont="1" applyAlignment="1">
      <alignment horizontal="left" vertical="center"/>
    </xf>
    <xf numFmtId="0" fontId="26" fillId="0" borderId="0" xfId="8">
      <alignment horizontal="left"/>
      <protection locked="0"/>
    </xf>
    <xf numFmtId="0" fontId="0" fillId="0" borderId="0" xfId="0"/>
    <xf numFmtId="0" fontId="12" fillId="11" borderId="0" xfId="33">
      <alignment horizontal="center"/>
    </xf>
    <xf numFmtId="0" fontId="27" fillId="0" borderId="3" xfId="13" applyAlignment="1">
      <alignment horizontal="left"/>
    </xf>
    <xf numFmtId="0" fontId="24" fillId="4" borderId="4" xfId="14" applyAlignment="1">
      <alignment horizontal="left"/>
      <protection locked="0"/>
    </xf>
  </cellXfs>
  <cellStyles count="42">
    <cellStyle name="Accounts Ref" xfId="15" xr:uid="{00000000-0005-0000-0000-000000000000}"/>
    <cellStyle name="Assumption" xfId="14" xr:uid="{00000000-0005-0000-0000-000001000000}"/>
    <cellStyle name="Comma" xfId="1" builtinId="3"/>
    <cellStyle name="Comma [0]" xfId="2" builtinId="6"/>
    <cellStyle name="Constraint" xfId="13" xr:uid="{00000000-0005-0000-0000-000004000000}"/>
    <cellStyle name="Currency" xfId="3" builtinId="4"/>
    <cellStyle name="Currency [0]" xfId="4" builtinId="7"/>
    <cellStyle name="Date" xfId="16" xr:uid="{00000000-0005-0000-0000-000007000000}"/>
    <cellStyle name="Date Heading" xfId="17" xr:uid="{00000000-0005-0000-0000-000008000000}"/>
    <cellStyle name="Empty" xfId="18" xr:uid="{00000000-0005-0000-0000-000009000000}"/>
    <cellStyle name="Error_Checks" xfId="19" xr:uid="{00000000-0005-0000-0000-00000A000000}"/>
    <cellStyle name="Heading 1" xfId="37" builtinId="16" customBuiltin="1"/>
    <cellStyle name="Heading 1 Number" xfId="41" xr:uid="{00000000-0005-0000-0000-00000C000000}"/>
    <cellStyle name="Heading 1 Text" xfId="10" xr:uid="{00000000-0005-0000-0000-00000D000000}"/>
    <cellStyle name="Heading 2" xfId="38" builtinId="17" customBuiltin="1"/>
    <cellStyle name="Heading 2 Text" xfId="11" xr:uid="{00000000-0005-0000-0000-00000F000000}"/>
    <cellStyle name="Heading 3" xfId="39" builtinId="18" customBuiltin="1"/>
    <cellStyle name="Heading 3 Text" xfId="12" xr:uid="{00000000-0005-0000-0000-000011000000}"/>
    <cellStyle name="Heading 4" xfId="6" builtinId="19" customBuiltin="1"/>
    <cellStyle name="Hyperlink" xfId="8" builtinId="8" customBuiltin="1"/>
    <cellStyle name="Hyperlink Text" xfId="20" xr:uid="{00000000-0005-0000-0000-000014000000}"/>
    <cellStyle name="Internal Ref" xfId="21" xr:uid="{00000000-0005-0000-0000-000015000000}"/>
    <cellStyle name="Line Calc" xfId="22" xr:uid="{00000000-0005-0000-0000-000016000000}"/>
    <cellStyle name="Line Total" xfId="23" xr:uid="{00000000-0005-0000-0000-000017000000}"/>
    <cellStyle name="Model Name" xfId="9" xr:uid="{00000000-0005-0000-0000-000018000000}"/>
    <cellStyle name="Normal" xfId="0" builtinId="0" customBuiltin="1"/>
    <cellStyle name="Normal 2" xfId="24" xr:uid="{00000000-0005-0000-0000-00001A000000}"/>
    <cellStyle name="Notes" xfId="25" xr:uid="{00000000-0005-0000-0000-00001B000000}"/>
    <cellStyle name="Numbers 0" xfId="26" xr:uid="{00000000-0005-0000-0000-00001C000000}"/>
    <cellStyle name="Parameter" xfId="27" xr:uid="{00000000-0005-0000-0000-00001D000000}"/>
    <cellStyle name="Percent" xfId="5" builtinId="5"/>
    <cellStyle name="Range Name Description" xfId="28" xr:uid="{00000000-0005-0000-0000-00001F000000}"/>
    <cellStyle name="Right Currency" xfId="29" xr:uid="{00000000-0005-0000-0000-000020000000}"/>
    <cellStyle name="Right Number" xfId="30" xr:uid="{00000000-0005-0000-0000-000021000000}"/>
    <cellStyle name="Row Ref" xfId="31" xr:uid="{00000000-0005-0000-0000-000022000000}"/>
    <cellStyle name="Row_Summary" xfId="32" xr:uid="{00000000-0005-0000-0000-000023000000}"/>
    <cellStyle name="Sheet Title" xfId="7" xr:uid="{00000000-0005-0000-0000-000024000000}"/>
    <cellStyle name="Table_Heading" xfId="33" xr:uid="{00000000-0005-0000-0000-000025000000}"/>
    <cellStyle name="Title" xfId="36" builtinId="15" customBuiltin="1"/>
    <cellStyle name="Total" xfId="40" builtinId="25" customBuiltin="1"/>
    <cellStyle name="Units" xfId="34" xr:uid="{00000000-0005-0000-0000-000028000000}"/>
    <cellStyle name="WIP" xfId="35" xr:uid="{00000000-0005-0000-0000-000029000000}"/>
  </cellStyles>
  <dxfs count="36">
    <dxf>
      <font>
        <color rgb="FFFFFF00"/>
      </font>
      <fill>
        <patternFill>
          <bgColor rgb="FFC00000"/>
        </patternFill>
      </fill>
      <border>
        <left style="thin">
          <color indexed="64"/>
        </left>
        <right style="thin">
          <color indexed="64"/>
        </right>
        <top style="thin">
          <color indexed="64"/>
        </top>
        <bottom style="thin">
          <color indexed="64"/>
        </bottom>
      </border>
    </dxf>
    <dxf>
      <font>
        <color rgb="FFFFFF00"/>
      </font>
      <fill>
        <patternFill>
          <bgColor rgb="FFC00000"/>
        </patternFill>
      </fill>
      <border>
        <left style="thin">
          <color indexed="64"/>
        </left>
        <right style="thin">
          <color indexed="64"/>
        </right>
        <top style="thin">
          <color indexed="64"/>
        </top>
        <bottom style="thin">
          <color indexed="64"/>
        </bottom>
      </border>
    </dxf>
    <dxf>
      <font>
        <color rgb="FFFFFF00"/>
      </font>
      <fill>
        <patternFill>
          <bgColor rgb="FFC00000"/>
        </patternFill>
      </fill>
      <border>
        <left style="thin">
          <color indexed="64"/>
        </left>
        <right style="thin">
          <color indexed="64"/>
        </right>
        <top style="thin">
          <color indexed="64"/>
        </top>
        <bottom style="thin">
          <color indexed="64"/>
        </bottom>
      </border>
    </dxf>
    <dxf>
      <font>
        <color rgb="FFFFFF00"/>
      </font>
      <fill>
        <patternFill>
          <bgColor rgb="FFC00000"/>
        </patternFill>
      </fill>
      <border>
        <left style="thin">
          <color indexed="64"/>
        </left>
        <right style="thin">
          <color indexed="64"/>
        </right>
        <top style="thin">
          <color indexed="64"/>
        </top>
        <bottom style="thin">
          <color indexed="64"/>
        </bottom>
      </border>
    </dxf>
    <dxf>
      <font>
        <color rgb="FFFFFF00"/>
      </font>
      <fill>
        <patternFill>
          <bgColor rgb="FFC00000"/>
        </patternFill>
      </fill>
      <border>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20"/>
        <color theme="1"/>
        <name val="Calibri"/>
        <family val="2"/>
        <scheme val="minor"/>
      </font>
      <numFmt numFmtId="180" formatCode="_-* #,##0_-;\-* #,##0_-;_-* &quot;-&quot;??_-;_-@_-"/>
    </dxf>
    <dxf>
      <numFmt numFmtId="0" formatCode="General"/>
    </dxf>
    <dxf>
      <numFmt numFmtId="0" formatCode="General"/>
    </dxf>
    <dxf>
      <numFmt numFmtId="0" formatCode="General"/>
    </dxf>
    <dxf>
      <font>
        <color rgb="FFFFFF00"/>
      </font>
      <fill>
        <patternFill>
          <bgColor rgb="FFC00000"/>
        </patternFill>
      </fill>
      <border>
        <left style="thin">
          <color indexed="64"/>
        </left>
        <right style="thin">
          <color indexed="64"/>
        </right>
        <top style="thin">
          <color indexed="64"/>
        </top>
        <bottom style="thin">
          <color indexed="64"/>
        </bottom>
      </border>
    </dxf>
    <dxf>
      <font>
        <color rgb="FFFFFF00"/>
      </font>
      <fill>
        <patternFill>
          <bgColor rgb="FFC00000"/>
        </patternFill>
      </fill>
      <border>
        <left style="thin">
          <color indexed="64"/>
        </left>
        <right style="thin">
          <color indexed="64"/>
        </right>
        <top style="thin">
          <color indexed="64"/>
        </top>
        <bottom style="thin">
          <color indexed="64"/>
        </bottom>
      </border>
    </dxf>
    <dxf>
      <font>
        <color rgb="FFFFFF00"/>
      </font>
      <fill>
        <patternFill>
          <bgColor rgb="FFC00000"/>
        </patternFill>
      </fill>
      <border>
        <left style="thin">
          <color indexed="64"/>
        </left>
        <right style="thin">
          <color indexed="64"/>
        </right>
        <top style="thin">
          <color indexed="64"/>
        </top>
        <bottom style="thin">
          <color indexed="64"/>
        </bottom>
      </border>
    </dxf>
    <dxf>
      <font>
        <color rgb="FFFFFF00"/>
      </font>
      <fill>
        <patternFill>
          <bgColor rgb="FFC00000"/>
        </patternFill>
      </fill>
      <border>
        <left style="thin">
          <color indexed="64"/>
        </left>
        <right style="thin">
          <color indexed="64"/>
        </right>
        <top style="thin">
          <color indexed="64"/>
        </top>
        <bottom style="thin">
          <color indexed="64"/>
        </bottom>
      </border>
    </dxf>
    <dxf>
      <font>
        <color rgb="FFFFFF00"/>
      </font>
      <fill>
        <patternFill>
          <bgColor rgb="FFC00000"/>
        </patternFill>
      </fill>
      <border>
        <left style="thin">
          <color indexed="64"/>
        </left>
        <right style="thin">
          <color indexed="64"/>
        </right>
        <top style="thin">
          <color indexed="64"/>
        </top>
        <bottom style="thin">
          <color indexed="64"/>
        </bottom>
      </border>
    </dxf>
    <dxf>
      <font>
        <color rgb="FFFFFF00"/>
      </font>
      <fill>
        <patternFill>
          <bgColor rgb="FFC00000"/>
        </patternFill>
      </fill>
      <border>
        <left style="thin">
          <color indexed="64"/>
        </left>
        <right style="thin">
          <color indexed="64"/>
        </right>
        <top style="thin">
          <color indexed="64"/>
        </top>
        <bottom style="thin">
          <color indexed="64"/>
        </bottom>
      </border>
    </dxf>
    <dxf>
      <font>
        <color rgb="FFFFFF00"/>
      </font>
      <fill>
        <patternFill>
          <bgColor rgb="FFC00000"/>
        </patternFill>
      </fill>
      <border>
        <left style="thin">
          <color indexed="64"/>
        </left>
        <right style="thin">
          <color indexed="64"/>
        </right>
        <top style="thin">
          <color indexed="64"/>
        </top>
        <bottom style="thin">
          <color indexed="64"/>
        </bottom>
      </border>
    </dxf>
    <dxf>
      <font>
        <color rgb="FFFFFF00"/>
      </font>
      <fill>
        <patternFill>
          <bgColor rgb="FFC00000"/>
        </patternFill>
      </fill>
      <border>
        <left style="thin">
          <color indexed="64"/>
        </left>
        <right style="thin">
          <color indexed="64"/>
        </right>
        <top style="thin">
          <color indexed="64"/>
        </top>
        <bottom style="thin">
          <color indexed="64"/>
        </bottom>
      </border>
    </dxf>
    <dxf>
      <font>
        <color rgb="FFFFFF00"/>
      </font>
      <fill>
        <patternFill>
          <bgColor rgb="FFC00000"/>
        </patternFill>
      </fill>
      <border>
        <left style="thin">
          <color indexed="64"/>
        </left>
        <right style="thin">
          <color indexed="64"/>
        </right>
        <top style="thin">
          <color indexed="64"/>
        </top>
        <bottom style="thin">
          <color indexed="64"/>
        </bottom>
      </border>
    </dxf>
    <dxf>
      <font>
        <b/>
        <i val="0"/>
      </font>
    </dxf>
    <dxf>
      <font>
        <color rgb="FFFFFF00"/>
      </font>
      <fill>
        <patternFill>
          <bgColor rgb="FFC00000"/>
        </patternFill>
      </fill>
      <border>
        <left style="thin">
          <color indexed="64"/>
        </left>
        <right style="thin">
          <color indexed="64"/>
        </right>
        <top style="thin">
          <color indexed="64"/>
        </top>
        <bottom style="thin">
          <color indexed="64"/>
        </bottom>
      </border>
    </dxf>
    <dxf>
      <font>
        <color rgb="FFFFFF00"/>
      </font>
      <fill>
        <patternFill>
          <bgColor rgb="FFC00000"/>
        </patternFill>
      </fill>
      <border>
        <left style="thin">
          <color indexed="64"/>
        </left>
        <right style="thin">
          <color indexed="64"/>
        </right>
        <top style="thin">
          <color indexed="64"/>
        </top>
        <bottom style="thin">
          <color indexed="64"/>
        </bottom>
      </border>
    </dxf>
    <dxf>
      <font>
        <color rgb="FFFFFF00"/>
      </font>
      <fill>
        <patternFill>
          <bgColor rgb="FFC00000"/>
        </patternFill>
      </fill>
      <border>
        <left style="thin">
          <color indexed="64"/>
        </left>
        <right style="thin">
          <color indexed="64"/>
        </right>
        <top style="thin">
          <color indexed="64"/>
        </top>
        <bottom style="thin">
          <color indexed="64"/>
        </bottom>
      </border>
    </dxf>
    <dxf>
      <font>
        <color rgb="FFFFFF00"/>
      </font>
      <fill>
        <patternFill>
          <bgColor rgb="FFC00000"/>
        </patternFill>
      </fill>
      <border>
        <left style="thin">
          <color indexed="64"/>
        </left>
        <right style="thin">
          <color indexed="64"/>
        </right>
        <top style="thin">
          <color indexed="64"/>
        </top>
        <bottom style="thin">
          <color indexed="64"/>
        </bottom>
      </border>
    </dxf>
    <dxf>
      <font>
        <color rgb="FFFFFF00"/>
      </font>
      <fill>
        <patternFill>
          <bgColor rgb="FFC00000"/>
        </patternFill>
      </fill>
      <border>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20"/>
        <color theme="1"/>
        <name val="Calibri"/>
        <family val="2"/>
        <scheme val="minor"/>
      </font>
      <numFmt numFmtId="180" formatCode="_-* #,##0_-;\-* #,##0_-;_-* &quot;-&quot;??_-;_-@_-"/>
    </dxf>
    <dxf>
      <numFmt numFmtId="0" formatCode="General"/>
    </dxf>
    <dxf>
      <numFmt numFmtId="0" formatCode="General"/>
    </dxf>
    <dxf>
      <numFmt numFmtId="0" formatCode="General"/>
    </dxf>
    <dxf>
      <font>
        <color rgb="FFFFFF00"/>
      </font>
      <fill>
        <patternFill>
          <bgColor rgb="FFC00000"/>
        </patternFill>
      </fill>
      <border>
        <left style="thin">
          <color indexed="64"/>
        </left>
        <right style="thin">
          <color indexed="64"/>
        </right>
        <top style="thin">
          <color indexed="64"/>
        </top>
        <bottom style="thin">
          <color indexed="64"/>
        </bottom>
      </border>
    </dxf>
    <dxf>
      <font>
        <color rgb="FFFFFF00"/>
      </font>
      <fill>
        <patternFill>
          <bgColor rgb="FFC00000"/>
        </patternFill>
      </fill>
      <border>
        <left style="thin">
          <color indexed="64"/>
        </left>
        <right style="thin">
          <color indexed="64"/>
        </right>
        <top style="thin">
          <color indexed="64"/>
        </top>
        <bottom style="thin">
          <color indexed="64"/>
        </bottom>
      </border>
    </dxf>
    <dxf>
      <font>
        <color rgb="FFFFFF00"/>
      </font>
      <fill>
        <patternFill>
          <bgColor rgb="FFC00000"/>
        </patternFill>
      </fill>
      <border>
        <left style="thin">
          <color indexed="64"/>
        </left>
        <right style="thin">
          <color indexed="64"/>
        </right>
        <top style="thin">
          <color indexed="64"/>
        </top>
        <bottom style="thin">
          <color indexed="64"/>
        </bottom>
      </border>
    </dxf>
    <dxf>
      <font>
        <color rgb="FFFFFF00"/>
      </font>
      <fill>
        <patternFill>
          <bgColor rgb="FFC00000"/>
        </patternFill>
      </fill>
      <border>
        <left style="thin">
          <color indexed="64"/>
        </left>
        <right style="thin">
          <color indexed="64"/>
        </right>
        <top style="thin">
          <color indexed="64"/>
        </top>
        <bottom style="thin">
          <color indexed="64"/>
        </bottom>
      </border>
    </dxf>
    <dxf>
      <font>
        <b/>
        <i val="0"/>
        <color rgb="FFFFFF00"/>
      </font>
      <fill>
        <patternFill>
          <bgColor rgb="FFFF0000"/>
        </patternFill>
      </fill>
    </dxf>
    <dxf>
      <fill>
        <patternFill>
          <bgColor theme="8" tint="0.59996337778862885"/>
        </patternFill>
      </fill>
    </dxf>
    <dxf>
      <fill>
        <patternFill>
          <bgColor theme="8" tint="0.79998168889431442"/>
        </patternFill>
      </fill>
    </dxf>
    <dxf>
      <font>
        <b/>
        <i val="0"/>
      </font>
      <fill>
        <patternFill>
          <bgColor theme="1" tint="0.499984740745262"/>
        </patternFill>
      </fill>
      <border diagonalUp="0" diagonalDown="0">
        <left/>
        <right/>
        <top/>
        <bottom/>
        <vertical/>
        <horizontal/>
      </border>
    </dxf>
  </dxfs>
  <tableStyles count="1" defaultTableStyle="TableStyleMedium2" defaultPivotStyle="PivotStyleLight16">
    <tableStyle name="Table Style 1" pivot="0" count="3" xr9:uid="{00000000-0011-0000-FFFF-FFFF00000000}">
      <tableStyleElement type="headerRow" dxfId="35"/>
      <tableStyleElement type="firstRowStripe" dxfId="34"/>
      <tableStyleElement type="secondRowStripe" dxfId="33"/>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0</xdr:colOff>
      <xdr:row>6</xdr:row>
      <xdr:rowOff>168378</xdr:rowOff>
    </xdr:from>
    <xdr:to>
      <xdr:col>6</xdr:col>
      <xdr:colOff>334433</xdr:colOff>
      <xdr:row>11</xdr:row>
      <xdr:rowOff>117475</xdr:rowOff>
    </xdr:to>
    <xdr:pic>
      <xdr:nvPicPr>
        <xdr:cNvPr id="2" name="Picture 1" descr="SP Logo 01">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27667" y="1533628"/>
          <a:ext cx="2048933" cy="7841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EE290A84-5CF8-48CA-80E8-1CABC93DB800}" name="tbl" displayName="tbl" ref="F12:J1009" totalsRowShown="0">
  <autoFilter ref="F12:J1009" xr:uid="{F0D674D3-E5C3-4B1F-94CE-FBE6399E2E51}"/>
  <tableColumns count="5">
    <tableColumn id="1" xr3:uid="{C9AC2CFA-909C-4F59-9885-A4D72C3E03EE}" name="Year" dataDxfId="27"/>
    <tableColumn id="2" xr3:uid="{E23C02E6-A9CD-4504-9CB6-2F713C43A60E}" name="Category" dataDxfId="26"/>
    <tableColumn id="3" xr3:uid="{8F880259-5A9C-4789-955B-DEB43B0C1892}" name="Item" dataDxfId="25"/>
    <tableColumn id="4" xr3:uid="{22BAA430-681C-46E7-A4E0-A088C18AFAB6}" name="Sales" dataDxfId="24" dataCellStyle="Comma"/>
    <tableColumn id="5" xr3:uid="{5E0980D0-F925-4973-83AC-0D7AE3E90F80}" name="Rating" dataCellStyle="Percent"/>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F0D674D3-E5C3-4B1F-94CE-FBE6399E2E51}" name="Raw_Data" displayName="Raw_Data" ref="F12:J1009" totalsRowShown="0">
  <autoFilter ref="F12:J1009" xr:uid="{F0D674D3-E5C3-4B1F-94CE-FBE6399E2E51}"/>
  <tableColumns count="5">
    <tableColumn id="1" xr3:uid="{3E7E1F0A-1C12-4D52-9ABC-5876BBE1CE36}" name="Year" dataDxfId="8">
      <calculatedColumnFormula array="1">INDEX(LU_Years,RANDBETWEEN(1,COUNTA(LU_Years)))</calculatedColumnFormula>
    </tableColumn>
    <tableColumn id="2" xr3:uid="{0C3B5389-8255-45AB-AA04-49B82D8E8FA9}" name="Category" dataDxfId="7">
      <calculatedColumnFormula array="1">INDEX(LU_Categories,RANDBETWEEN(1,COUNTA(LU_Categories)))</calculatedColumnFormula>
    </tableColumn>
    <tableColumn id="3" xr3:uid="{8000871C-0BB0-42BE-B500-39058F5F113F}" name="Item" dataDxfId="6">
      <calculatedColumnFormula array="1">_xlfn.LET(_xlpm.x,MATCH(G13,LU_Categories,0),_xlpm.y,OFFSET('Lookup Data'!$E$37,,_xlpm.x),_xlpm.z,OFFSET('Lookup Data'!$E$40,,_xlpm.x,_xlpm.y,),INDEX(_xlpm.z,RANDBETWEEN(1,_xlpm.y)))</calculatedColumnFormula>
    </tableColumn>
    <tableColumn id="4" xr3:uid="{A2788114-49D0-483F-8543-DFCE30A26A78}" name="Sales" dataDxfId="5" dataCellStyle="Comma">
      <calculatedColumnFormula>RANDBETWEEN(1,40)*100</calculatedColumnFormula>
    </tableColumn>
    <tableColumn id="5" xr3:uid="{F39C92DF-3424-4D87-AE4E-B645DBEBD896}" name="Rating" dataCellStyle="Percent">
      <calculatedColumnFormula>RANDBETWEEN(1,20)/20</calculatedColumnFormula>
    </tableColumn>
  </tableColumns>
  <tableStyleInfo name="TableStyleMedium2"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www.sumproduct.com/" TargetMode="External"/><Relationship Id="rId1" Type="http://schemas.openxmlformats.org/officeDocument/2006/relationships/hyperlink" Target="mailto:liam.bastick@sumproduct.com"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table" Target="../tables/table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S22"/>
  <sheetViews>
    <sheetView showGridLines="0" tabSelected="1" zoomScaleNormal="100" workbookViewId="0"/>
  </sheetViews>
  <sheetFormatPr defaultRowHeight="12" x14ac:dyDescent="0.2"/>
  <cols>
    <col min="3" max="4" width="3.7109375" customWidth="1"/>
  </cols>
  <sheetData>
    <row r="1" spans="1:19" x14ac:dyDescent="0.2">
      <c r="A1" s="11"/>
    </row>
    <row r="3" spans="1:19" x14ac:dyDescent="0.2">
      <c r="A3" s="11" t="s">
        <v>1</v>
      </c>
    </row>
    <row r="5" spans="1:19" ht="20.25" x14ac:dyDescent="0.3">
      <c r="C5" s="14" t="str">
        <f>Client_Name</f>
        <v>SumProduct Pty Limited</v>
      </c>
      <c r="D5" s="7"/>
      <c r="E5" s="7"/>
      <c r="F5" s="7"/>
      <c r="G5" s="7"/>
      <c r="H5" s="7"/>
      <c r="I5" s="7"/>
      <c r="J5" s="7"/>
    </row>
    <row r="6" spans="1:19" ht="18" x14ac:dyDescent="0.25">
      <c r="C6" s="16" t="str">
        <f ca="1">Model_Name</f>
        <v>SP Eta LAMBDA et al.xlsx</v>
      </c>
      <c r="D6" s="7"/>
      <c r="E6" s="7"/>
      <c r="F6" s="7"/>
      <c r="G6" s="7"/>
      <c r="H6" s="7"/>
      <c r="I6" s="7"/>
      <c r="J6" s="7"/>
    </row>
    <row r="7" spans="1:19" ht="12.75" x14ac:dyDescent="0.2">
      <c r="C7" s="7"/>
      <c r="D7" s="7"/>
      <c r="E7" s="7"/>
      <c r="F7" s="7"/>
      <c r="G7" s="7"/>
      <c r="H7" s="7"/>
      <c r="I7" s="7"/>
      <c r="J7" s="7"/>
    </row>
    <row r="8" spans="1:19" ht="12.75" x14ac:dyDescent="0.2">
      <c r="C8" s="7"/>
      <c r="D8" s="7"/>
      <c r="E8" s="7"/>
      <c r="F8" s="7"/>
      <c r="G8" s="7"/>
      <c r="H8" s="7"/>
      <c r="I8" s="7"/>
      <c r="J8" s="7"/>
    </row>
    <row r="9" spans="1:19" ht="12.75" x14ac:dyDescent="0.2">
      <c r="C9" s="7"/>
      <c r="D9" s="7"/>
      <c r="E9" s="7"/>
      <c r="F9" s="7"/>
      <c r="G9" s="7"/>
      <c r="H9" s="7"/>
      <c r="I9" s="7"/>
      <c r="J9" s="7"/>
    </row>
    <row r="10" spans="1:19" ht="12.75" x14ac:dyDescent="0.2">
      <c r="C10" s="7"/>
      <c r="D10" s="7"/>
      <c r="E10" s="7"/>
      <c r="F10" s="7"/>
      <c r="G10" s="7"/>
      <c r="H10" s="7"/>
      <c r="I10" s="7"/>
      <c r="J10" s="7"/>
    </row>
    <row r="11" spans="1:19" ht="15" x14ac:dyDescent="0.25">
      <c r="C11" s="7"/>
      <c r="D11" s="7"/>
      <c r="E11" s="7"/>
      <c r="F11" s="7"/>
      <c r="G11" s="7"/>
      <c r="H11" s="7"/>
      <c r="I11" s="7"/>
      <c r="J11" s="7"/>
      <c r="S11" s="38"/>
    </row>
    <row r="12" spans="1:19" ht="12.75" x14ac:dyDescent="0.2">
      <c r="C12" s="7"/>
      <c r="D12" s="7"/>
      <c r="E12" s="7"/>
      <c r="F12" s="7"/>
      <c r="G12" s="7"/>
      <c r="H12" s="7"/>
      <c r="I12" s="7"/>
      <c r="J12" s="7"/>
    </row>
    <row r="13" spans="1:19" ht="12.75" x14ac:dyDescent="0.2">
      <c r="C13" s="7"/>
      <c r="D13" s="7"/>
      <c r="E13" s="7"/>
      <c r="F13" s="7"/>
      <c r="G13" s="7"/>
      <c r="H13" s="7"/>
      <c r="I13" s="7"/>
      <c r="J13" s="7"/>
    </row>
    <row r="14" spans="1:19" ht="12.75" x14ac:dyDescent="0.2">
      <c r="C14" s="8" t="s">
        <v>19</v>
      </c>
      <c r="D14" s="9"/>
      <c r="E14" s="7"/>
      <c r="F14" s="7"/>
      <c r="G14" s="7"/>
      <c r="H14" s="7"/>
      <c r="I14" s="7"/>
      <c r="J14" s="7"/>
    </row>
    <row r="15" spans="1:19" ht="12.75" x14ac:dyDescent="0.2">
      <c r="C15" s="9"/>
      <c r="D15" s="9"/>
      <c r="E15" s="7"/>
      <c r="F15" s="7"/>
      <c r="G15" s="7"/>
      <c r="H15" s="7"/>
      <c r="I15" s="7"/>
      <c r="J15" s="7"/>
    </row>
    <row r="16" spans="1:19" ht="12.75" x14ac:dyDescent="0.2">
      <c r="C16" s="8" t="s">
        <v>20</v>
      </c>
      <c r="D16" s="9"/>
      <c r="E16" s="7"/>
      <c r="F16" s="7"/>
      <c r="G16" s="7"/>
      <c r="H16" s="7"/>
      <c r="I16" s="7"/>
      <c r="J16" s="7"/>
    </row>
    <row r="17" spans="3:10" ht="12.75" x14ac:dyDescent="0.2">
      <c r="C17" s="72" t="s">
        <v>136</v>
      </c>
      <c r="D17" s="72"/>
      <c r="E17" s="72"/>
      <c r="F17" s="72"/>
      <c r="G17" s="72"/>
      <c r="H17" s="72"/>
      <c r="I17" s="72"/>
      <c r="J17" s="72"/>
    </row>
    <row r="18" spans="3:10" ht="12.75" x14ac:dyDescent="0.2">
      <c r="C18" s="72" t="s">
        <v>137</v>
      </c>
      <c r="D18" s="72"/>
      <c r="E18" s="72"/>
      <c r="F18" s="72"/>
      <c r="G18" s="72"/>
      <c r="H18" s="72"/>
      <c r="I18" s="72"/>
      <c r="J18" s="72"/>
    </row>
    <row r="19" spans="3:10" ht="12.75" x14ac:dyDescent="0.2">
      <c r="C19" s="10"/>
      <c r="D19" s="9"/>
      <c r="E19" s="7"/>
      <c r="F19" s="7"/>
      <c r="G19" s="7"/>
      <c r="H19" s="7"/>
      <c r="I19" s="7"/>
      <c r="J19" s="7"/>
    </row>
    <row r="20" spans="3:10" ht="12.75" x14ac:dyDescent="0.2">
      <c r="C20" s="10"/>
      <c r="D20" s="9"/>
      <c r="E20" s="7"/>
      <c r="F20" s="7"/>
      <c r="G20" s="7"/>
      <c r="H20" s="7"/>
      <c r="I20" s="7"/>
      <c r="J20" s="7"/>
    </row>
    <row r="21" spans="3:10" ht="12.75" x14ac:dyDescent="0.2">
      <c r="C21" s="10" t="s">
        <v>21</v>
      </c>
      <c r="D21" s="9"/>
      <c r="E21" s="7"/>
      <c r="F21" s="7"/>
      <c r="G21" s="73" t="s">
        <v>22</v>
      </c>
      <c r="H21" s="73"/>
      <c r="I21" s="73"/>
      <c r="J21" s="7"/>
    </row>
    <row r="22" spans="3:10" ht="12.75" x14ac:dyDescent="0.2">
      <c r="C22" s="10" t="s">
        <v>23</v>
      </c>
      <c r="D22" s="9"/>
      <c r="E22" s="7"/>
      <c r="F22" s="7"/>
      <c r="G22" s="73" t="s">
        <v>24</v>
      </c>
      <c r="H22" s="73"/>
      <c r="I22" s="73"/>
      <c r="J22" s="7"/>
    </row>
  </sheetData>
  <mergeCells count="4">
    <mergeCell ref="C17:J17"/>
    <mergeCell ref="C18:J18"/>
    <mergeCell ref="G21:I21"/>
    <mergeCell ref="G22:I22"/>
  </mergeCells>
  <hyperlinks>
    <hyperlink ref="G21" r:id="rId1" xr:uid="{00000000-0004-0000-0000-000000000000}"/>
    <hyperlink ref="G22" r:id="rId2" xr:uid="{00000000-0004-0000-0000-000001000000}"/>
    <hyperlink ref="A3" location="HL_Navigator" display="Navigator" xr:uid="{00000000-0004-0000-0000-000002000000}"/>
  </hyperlinks>
  <pageMargins left="0.7" right="0.7" top="0.75" bottom="0.75" header="0.3" footer="0.3"/>
  <pageSetup paperSize="9" orientation="portrait" r:id="rId3"/>
  <drawing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FF3799-F21F-4650-A0CF-2DD93C451685}">
  <sheetPr>
    <outlinePr summaryBelow="0" summaryRight="0"/>
  </sheetPr>
  <dimension ref="A1:Q25"/>
  <sheetViews>
    <sheetView showGridLines="0" workbookViewId="0">
      <pane ySplit="4" topLeftCell="A5" activePane="bottomLeft" state="frozen"/>
      <selection pane="bottomLeft" activeCell="A3" sqref="A3:E3"/>
    </sheetView>
  </sheetViews>
  <sheetFormatPr defaultRowHeight="12" x14ac:dyDescent="0.2"/>
  <cols>
    <col min="1" max="5" width="3.7109375" customWidth="1"/>
    <col min="6" max="6" width="11.28515625" bestFit="1" customWidth="1"/>
    <col min="7" max="7" width="12.42578125" bestFit="1" customWidth="1"/>
    <col min="8" max="8" width="10" bestFit="1" customWidth="1"/>
  </cols>
  <sheetData>
    <row r="1" spans="1:17" ht="20.25" x14ac:dyDescent="0.3">
      <c r="A1" s="14" t="str">
        <f ca="1">IF(ISERROR(RIGHT(CELL("filename",A1),LEN(CELL("filename",A1))-FIND("]",CELL("filename",A1)))),
"",
RIGHT(CELL("filename",A1),LEN(CELL("filename",A1))-FIND("]",CELL("filename",A1))))</f>
        <v>CHOOSECOLS with GROUPBY</v>
      </c>
    </row>
    <row r="2" spans="1:17" ht="18" x14ac:dyDescent="0.25">
      <c r="A2" s="16" t="str">
        <f ca="1">Model_Name</f>
        <v>SP Eta LAMBDA et al.xlsx</v>
      </c>
    </row>
    <row r="3" spans="1:17" x14ac:dyDescent="0.2">
      <c r="A3" s="73" t="s">
        <v>1</v>
      </c>
      <c r="B3" s="73"/>
      <c r="C3" s="73"/>
      <c r="D3" s="73"/>
      <c r="E3" s="73"/>
    </row>
    <row r="4" spans="1:17" ht="14.25" x14ac:dyDescent="0.2">
      <c r="E4" t="s">
        <v>2</v>
      </c>
      <c r="I4" s="1">
        <f>Overall_Error_Check</f>
        <v>0</v>
      </c>
    </row>
    <row r="5" spans="1:17" x14ac:dyDescent="0.2">
      <c r="A5" s="11"/>
    </row>
    <row r="6" spans="1:17" ht="16.5" thickBot="1" x14ac:dyDescent="0.3">
      <c r="B6" s="40">
        <f>MAX($B$5:$B5)+1</f>
        <v>1</v>
      </c>
      <c r="C6" s="2" t="str">
        <f ca="1">A1</f>
        <v>CHOOSECOLS with GROUPBY</v>
      </c>
      <c r="D6" s="2"/>
      <c r="E6" s="2"/>
      <c r="F6" s="2"/>
      <c r="G6" s="2"/>
      <c r="H6" s="2"/>
      <c r="I6" s="2"/>
      <c r="J6" s="2"/>
      <c r="K6" s="2"/>
      <c r="L6" s="2"/>
      <c r="M6" s="2"/>
      <c r="N6" s="2"/>
      <c r="O6" s="2"/>
      <c r="P6" s="2"/>
      <c r="Q6" s="2"/>
    </row>
    <row r="7" spans="1:17" ht="12.75" thickTop="1" x14ac:dyDescent="0.2"/>
    <row r="8" spans="1:17" ht="16.5" x14ac:dyDescent="0.25">
      <c r="C8" s="3" t="s">
        <v>69</v>
      </c>
    </row>
    <row r="10" spans="1:17" ht="15" x14ac:dyDescent="0.25">
      <c r="D10" s="4" t="s">
        <v>125</v>
      </c>
    </row>
    <row r="12" spans="1:17" x14ac:dyDescent="0.2">
      <c r="F12" s="13" t="s">
        <v>105</v>
      </c>
      <c r="G12" s="13" t="s">
        <v>106</v>
      </c>
      <c r="H12" s="13" t="s">
        <v>108</v>
      </c>
    </row>
    <row r="13" spans="1:17" x14ac:dyDescent="0.2">
      <c r="F13" s="62" cm="1">
        <f t="array" ref="F13:H25">_xlfn.GROUPBY(_xlfn.CHOOSECOLS(tbl[],MATCH(F$12,tbl[#Headers],0),MATCH(G$12,tbl[#Headers],0)),tbl[Sales],_xleta.SUM)</f>
        <v>2020</v>
      </c>
      <c r="G13" t="str">
        <v>Accessories</v>
      </c>
      <c r="H13" s="34">
        <v>193500</v>
      </c>
      <c r="J13" s="19" t="str">
        <f ca="1">IFERROR(_xlfn.FORMULATEXT(F13),"")</f>
        <v>=GROUPBY(CHOOSECOLS(tbl,MATCH(F$12,tbl[#Headers],0),MATCH(G$12,tbl[#Headers],0)),tbl[Sales],SUM)</v>
      </c>
    </row>
    <row r="14" spans="1:17" x14ac:dyDescent="0.2">
      <c r="F14" s="62">
        <v>2020</v>
      </c>
      <c r="G14" t="str">
        <v>Bikes</v>
      </c>
      <c r="H14" s="34">
        <v>144300</v>
      </c>
    </row>
    <row r="15" spans="1:17" x14ac:dyDescent="0.2">
      <c r="F15" s="62">
        <v>2020</v>
      </c>
      <c r="G15" t="str">
        <v>Clothing</v>
      </c>
      <c r="H15" s="34">
        <v>182900</v>
      </c>
    </row>
    <row r="16" spans="1:17" x14ac:dyDescent="0.2">
      <c r="F16" s="62">
        <v>2020</v>
      </c>
      <c r="G16" t="str">
        <v>Components</v>
      </c>
      <c r="H16" s="34">
        <v>175600</v>
      </c>
    </row>
    <row r="17" spans="6:8" x14ac:dyDescent="0.2">
      <c r="F17" s="62">
        <v>2021</v>
      </c>
      <c r="G17" t="str">
        <v>Accessories</v>
      </c>
      <c r="H17" s="34">
        <v>145400</v>
      </c>
    </row>
    <row r="18" spans="6:8" x14ac:dyDescent="0.2">
      <c r="F18" s="62">
        <v>2021</v>
      </c>
      <c r="G18" t="str">
        <v>Bikes</v>
      </c>
      <c r="H18" s="34">
        <v>161800</v>
      </c>
    </row>
    <row r="19" spans="6:8" x14ac:dyDescent="0.2">
      <c r="F19" s="62">
        <v>2021</v>
      </c>
      <c r="G19" t="str">
        <v>Clothing</v>
      </c>
      <c r="H19" s="34">
        <v>173600</v>
      </c>
    </row>
    <row r="20" spans="6:8" x14ac:dyDescent="0.2">
      <c r="F20" s="62">
        <v>2021</v>
      </c>
      <c r="G20" t="str">
        <v>Components</v>
      </c>
      <c r="H20" s="34">
        <v>142400</v>
      </c>
    </row>
    <row r="21" spans="6:8" x14ac:dyDescent="0.2">
      <c r="F21" s="62">
        <v>2022</v>
      </c>
      <c r="G21" t="str">
        <v>Accessories</v>
      </c>
      <c r="H21" s="34">
        <v>146600</v>
      </c>
    </row>
    <row r="22" spans="6:8" x14ac:dyDescent="0.2">
      <c r="F22" s="62">
        <v>2022</v>
      </c>
      <c r="G22" t="str">
        <v>Bikes</v>
      </c>
      <c r="H22" s="34">
        <v>189700</v>
      </c>
    </row>
    <row r="23" spans="6:8" x14ac:dyDescent="0.2">
      <c r="F23" s="62">
        <v>2022</v>
      </c>
      <c r="G23" t="str">
        <v>Clothing</v>
      </c>
      <c r="H23" s="34">
        <v>153200</v>
      </c>
    </row>
    <row r="24" spans="6:8" x14ac:dyDescent="0.2">
      <c r="F24" s="62">
        <v>2022</v>
      </c>
      <c r="G24" t="str">
        <v>Components</v>
      </c>
      <c r="H24" s="34">
        <v>175200</v>
      </c>
    </row>
    <row r="25" spans="6:8" x14ac:dyDescent="0.2">
      <c r="F25" s="50" t="str">
        <v>Total</v>
      </c>
      <c r="G25" t="str">
        <v/>
      </c>
      <c r="H25" s="63">
        <v>1984200</v>
      </c>
    </row>
  </sheetData>
  <mergeCells count="1">
    <mergeCell ref="A3:E3"/>
  </mergeCells>
  <conditionalFormatting sqref="I4">
    <cfRule type="cellIs" dxfId="20" priority="1" operator="notEqual">
      <formula>0</formula>
    </cfRule>
  </conditionalFormatting>
  <hyperlinks>
    <hyperlink ref="A3:E3" location="HL_Navigator" tooltip="Go to Navigator (Table of Contents)" display="Navigator" xr:uid="{1EA03802-1B7F-4F90-80A8-65F141E31946}"/>
    <hyperlink ref="A3" location="HL_Navigator" display="Navigator" xr:uid="{587BB24D-B46B-4135-B85C-F2CB5AA6928A}"/>
    <hyperlink ref="I4" location="Overall_Error_Check" tooltip="Go to Overall Error Check" display="Overall_Error_Check" xr:uid="{4A92F81D-E5B8-4872-B3B3-1BAE4B1B2B9A}"/>
  </hyperlink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1D29B9-DD2B-48CF-A278-30929D26A7BB}">
  <sheetPr>
    <outlinePr summaryBelow="0" summaryRight="0"/>
  </sheetPr>
  <dimension ref="A1:S630"/>
  <sheetViews>
    <sheetView showGridLines="0" workbookViewId="0">
      <pane ySplit="4" topLeftCell="A7" activePane="bottomLeft" state="frozen"/>
      <selection pane="bottomLeft" activeCell="A3" sqref="A3:E3"/>
    </sheetView>
  </sheetViews>
  <sheetFormatPr defaultRowHeight="12" x14ac:dyDescent="0.2"/>
  <cols>
    <col min="1" max="5" width="3.7109375" customWidth="1"/>
    <col min="6" max="6" width="11.28515625" bestFit="1" customWidth="1"/>
    <col min="7" max="7" width="12.42578125" bestFit="1" customWidth="1"/>
    <col min="8" max="8" width="10" bestFit="1" customWidth="1"/>
  </cols>
  <sheetData>
    <row r="1" spans="1:19" ht="20.25" x14ac:dyDescent="0.3">
      <c r="A1" s="14" t="str">
        <f ca="1">IF(ISERROR(RIGHT(CELL("filename",A1),LEN(CELL("filename",A1))-FIND("]",CELL("filename",A1)))),
"",
RIGHT(CELL("filename",A1),LEN(CELL("filename",A1))-FIND("]",CELL("filename",A1))))</f>
        <v>CHOOSECOLS with GROUPBY Dynamic</v>
      </c>
    </row>
    <row r="2" spans="1:19" ht="18" x14ac:dyDescent="0.25">
      <c r="A2" s="16" t="str">
        <f ca="1">Model_Name</f>
        <v>SP Eta LAMBDA et al.xlsx</v>
      </c>
    </row>
    <row r="3" spans="1:19" x14ac:dyDescent="0.2">
      <c r="A3" s="73" t="s">
        <v>1</v>
      </c>
      <c r="B3" s="73"/>
      <c r="C3" s="73"/>
      <c r="D3" s="73"/>
      <c r="E3" s="73"/>
    </row>
    <row r="4" spans="1:19" ht="14.25" x14ac:dyDescent="0.2">
      <c r="E4" t="s">
        <v>2</v>
      </c>
      <c r="I4" s="1">
        <f>Overall_Error_Check</f>
        <v>0</v>
      </c>
    </row>
    <row r="5" spans="1:19" x14ac:dyDescent="0.2">
      <c r="A5" s="11"/>
    </row>
    <row r="6" spans="1:19" ht="16.5" thickBot="1" x14ac:dyDescent="0.3">
      <c r="B6" s="40">
        <f>MAX($B$5:$B5)+1</f>
        <v>1</v>
      </c>
      <c r="C6" s="2" t="str">
        <f ca="1">A1</f>
        <v>CHOOSECOLS with GROUPBY Dynamic</v>
      </c>
      <c r="D6" s="2"/>
      <c r="E6" s="2"/>
      <c r="F6" s="2"/>
      <c r="G6" s="2"/>
      <c r="H6" s="2"/>
      <c r="I6" s="2"/>
      <c r="J6" s="2"/>
      <c r="K6" s="2"/>
      <c r="L6" s="2"/>
      <c r="M6" s="2"/>
      <c r="N6" s="2"/>
      <c r="O6" s="2"/>
      <c r="P6" s="2"/>
      <c r="Q6" s="2"/>
      <c r="R6" s="2"/>
      <c r="S6" s="2"/>
    </row>
    <row r="7" spans="1:19" ht="12.75" thickTop="1" x14ac:dyDescent="0.2"/>
    <row r="8" spans="1:19" ht="16.5" x14ac:dyDescent="0.25">
      <c r="C8" s="3" t="s">
        <v>69</v>
      </c>
    </row>
    <row r="10" spans="1:19" ht="15" x14ac:dyDescent="0.25">
      <c r="D10" s="4" t="s">
        <v>125</v>
      </c>
    </row>
    <row r="12" spans="1:19" x14ac:dyDescent="0.2">
      <c r="F12" s="65" t="s">
        <v>105</v>
      </c>
      <c r="G12" s="65" t="s">
        <v>106</v>
      </c>
      <c r="H12" s="13" t="s">
        <v>108</v>
      </c>
    </row>
    <row r="13" spans="1:19" x14ac:dyDescent="0.2">
      <c r="F13" s="17" cm="1">
        <f t="array" ref="F13:H25">_xlfn.GROUPBY(_xlfn.CHOOSECOLS(tbl[],MATCH(F$12,tbl[#Headers],0),MATCH(G$12,tbl[#Headers],0)),tbl[Sales],_xleta.SUM)</f>
        <v>2020</v>
      </c>
      <c r="G13" t="str">
        <v>Accessories</v>
      </c>
      <c r="H13" s="34">
        <v>193500</v>
      </c>
      <c r="J13" s="19" t="str">
        <f ca="1">IFERROR(_xlfn.FORMULATEXT(F13),"")</f>
        <v>=GROUPBY(CHOOSECOLS(tbl,MATCH(F$12,tbl[#Headers],0),MATCH(G$12,tbl[#Headers],0)),tbl[Sales],SUM)</v>
      </c>
    </row>
    <row r="14" spans="1:19" x14ac:dyDescent="0.2">
      <c r="F14" s="17">
        <v>2020</v>
      </c>
      <c r="G14" t="str">
        <v>Bikes</v>
      </c>
      <c r="H14" s="34">
        <v>144300</v>
      </c>
    </row>
    <row r="15" spans="1:19" x14ac:dyDescent="0.2">
      <c r="F15" s="17">
        <v>2020</v>
      </c>
      <c r="G15" t="str">
        <v>Clothing</v>
      </c>
      <c r="H15" s="34">
        <v>182900</v>
      </c>
    </row>
    <row r="16" spans="1:19" x14ac:dyDescent="0.2">
      <c r="F16" s="17">
        <v>2020</v>
      </c>
      <c r="G16" t="str">
        <v>Components</v>
      </c>
      <c r="H16" s="34">
        <v>175600</v>
      </c>
    </row>
    <row r="17" spans="6:8" x14ac:dyDescent="0.2">
      <c r="F17" s="17">
        <v>2021</v>
      </c>
      <c r="G17" t="str">
        <v>Accessories</v>
      </c>
      <c r="H17" s="34">
        <v>145400</v>
      </c>
    </row>
    <row r="18" spans="6:8" x14ac:dyDescent="0.2">
      <c r="F18" s="17">
        <v>2021</v>
      </c>
      <c r="G18" t="str">
        <v>Bikes</v>
      </c>
      <c r="H18" s="34">
        <v>161800</v>
      </c>
    </row>
    <row r="19" spans="6:8" x14ac:dyDescent="0.2">
      <c r="F19" s="17">
        <v>2021</v>
      </c>
      <c r="G19" t="str">
        <v>Clothing</v>
      </c>
      <c r="H19" s="34">
        <v>173600</v>
      </c>
    </row>
    <row r="20" spans="6:8" x14ac:dyDescent="0.2">
      <c r="F20" s="17">
        <v>2021</v>
      </c>
      <c r="G20" t="str">
        <v>Components</v>
      </c>
      <c r="H20" s="34">
        <v>142400</v>
      </c>
    </row>
    <row r="21" spans="6:8" x14ac:dyDescent="0.2">
      <c r="F21" s="17">
        <v>2022</v>
      </c>
      <c r="G21" t="str">
        <v>Accessories</v>
      </c>
      <c r="H21" s="34">
        <v>146600</v>
      </c>
    </row>
    <row r="22" spans="6:8" x14ac:dyDescent="0.2">
      <c r="F22" s="17">
        <v>2022</v>
      </c>
      <c r="G22" t="str">
        <v>Bikes</v>
      </c>
      <c r="H22" s="34">
        <v>189700</v>
      </c>
    </row>
    <row r="23" spans="6:8" x14ac:dyDescent="0.2">
      <c r="F23" s="17">
        <v>2022</v>
      </c>
      <c r="G23" t="str">
        <v>Clothing</v>
      </c>
      <c r="H23" s="34">
        <v>153200</v>
      </c>
    </row>
    <row r="24" spans="6:8" x14ac:dyDescent="0.2">
      <c r="F24" s="17">
        <v>2022</v>
      </c>
      <c r="G24" t="str">
        <v>Components</v>
      </c>
      <c r="H24" s="34">
        <v>175200</v>
      </c>
    </row>
    <row r="25" spans="6:8" x14ac:dyDescent="0.2">
      <c r="F25" s="17" t="str">
        <v>Total</v>
      </c>
      <c r="G25" t="str">
        <v/>
      </c>
      <c r="H25" s="34">
        <v>1984200</v>
      </c>
    </row>
    <row r="26" spans="6:8" x14ac:dyDescent="0.2">
      <c r="F26" s="17"/>
      <c r="H26" s="34"/>
    </row>
    <row r="27" spans="6:8" x14ac:dyDescent="0.2">
      <c r="F27" s="17"/>
      <c r="H27" s="34"/>
    </row>
    <row r="28" spans="6:8" x14ac:dyDescent="0.2">
      <c r="F28" s="17"/>
      <c r="H28" s="34"/>
    </row>
    <row r="29" spans="6:8" x14ac:dyDescent="0.2">
      <c r="F29" s="17"/>
      <c r="H29" s="34"/>
    </row>
    <row r="30" spans="6:8" x14ac:dyDescent="0.2">
      <c r="F30" s="17"/>
      <c r="H30" s="34"/>
    </row>
    <row r="31" spans="6:8" x14ac:dyDescent="0.2">
      <c r="F31" s="17"/>
      <c r="H31" s="34"/>
    </row>
    <row r="32" spans="6:8" x14ac:dyDescent="0.2">
      <c r="F32" s="17"/>
      <c r="H32" s="34"/>
    </row>
    <row r="33" spans="6:8" x14ac:dyDescent="0.2">
      <c r="F33" s="17"/>
      <c r="H33" s="34"/>
    </row>
    <row r="34" spans="6:8" x14ac:dyDescent="0.2">
      <c r="F34" s="17"/>
      <c r="H34" s="34"/>
    </row>
    <row r="35" spans="6:8" x14ac:dyDescent="0.2">
      <c r="F35" s="17"/>
      <c r="H35" s="34"/>
    </row>
    <row r="36" spans="6:8" x14ac:dyDescent="0.2">
      <c r="F36" s="17"/>
      <c r="H36" s="34"/>
    </row>
    <row r="37" spans="6:8" x14ac:dyDescent="0.2">
      <c r="F37" s="17"/>
      <c r="H37" s="34"/>
    </row>
    <row r="38" spans="6:8" x14ac:dyDescent="0.2">
      <c r="F38" s="17"/>
      <c r="H38" s="34"/>
    </row>
    <row r="39" spans="6:8" x14ac:dyDescent="0.2">
      <c r="F39" s="17"/>
      <c r="H39" s="34"/>
    </row>
    <row r="40" spans="6:8" x14ac:dyDescent="0.2">
      <c r="F40" s="17"/>
      <c r="H40" s="34"/>
    </row>
    <row r="41" spans="6:8" x14ac:dyDescent="0.2">
      <c r="F41" s="17"/>
      <c r="H41" s="34"/>
    </row>
    <row r="42" spans="6:8" x14ac:dyDescent="0.2">
      <c r="F42" s="17"/>
      <c r="H42" s="34"/>
    </row>
    <row r="43" spans="6:8" x14ac:dyDescent="0.2">
      <c r="F43" s="17"/>
      <c r="H43" s="34"/>
    </row>
    <row r="44" spans="6:8" x14ac:dyDescent="0.2">
      <c r="F44" s="17"/>
      <c r="H44" s="34"/>
    </row>
    <row r="45" spans="6:8" x14ac:dyDescent="0.2">
      <c r="F45" s="17"/>
      <c r="H45" s="34"/>
    </row>
    <row r="46" spans="6:8" x14ac:dyDescent="0.2">
      <c r="F46" s="17"/>
      <c r="H46" s="34"/>
    </row>
    <row r="47" spans="6:8" x14ac:dyDescent="0.2">
      <c r="F47" s="17"/>
      <c r="H47" s="34"/>
    </row>
    <row r="48" spans="6:8" x14ac:dyDescent="0.2">
      <c r="F48" s="17"/>
      <c r="H48" s="34"/>
    </row>
    <row r="49" spans="6:8" x14ac:dyDescent="0.2">
      <c r="F49" s="17"/>
      <c r="H49" s="34"/>
    </row>
    <row r="50" spans="6:8" x14ac:dyDescent="0.2">
      <c r="F50" s="17"/>
      <c r="H50" s="34"/>
    </row>
    <row r="51" spans="6:8" x14ac:dyDescent="0.2">
      <c r="F51" s="17"/>
      <c r="H51" s="34"/>
    </row>
    <row r="52" spans="6:8" x14ac:dyDescent="0.2">
      <c r="F52" s="17"/>
      <c r="H52" s="34"/>
    </row>
    <row r="53" spans="6:8" x14ac:dyDescent="0.2">
      <c r="F53" s="17"/>
      <c r="H53" s="34"/>
    </row>
    <row r="54" spans="6:8" x14ac:dyDescent="0.2">
      <c r="F54" s="17"/>
      <c r="H54" s="34"/>
    </row>
    <row r="55" spans="6:8" x14ac:dyDescent="0.2">
      <c r="F55" s="17"/>
      <c r="H55" s="34"/>
    </row>
    <row r="56" spans="6:8" x14ac:dyDescent="0.2">
      <c r="F56" s="17"/>
      <c r="H56" s="34"/>
    </row>
    <row r="57" spans="6:8" x14ac:dyDescent="0.2">
      <c r="F57" s="17"/>
      <c r="H57" s="34"/>
    </row>
    <row r="58" spans="6:8" x14ac:dyDescent="0.2">
      <c r="F58" s="17"/>
      <c r="H58" s="34"/>
    </row>
    <row r="59" spans="6:8" x14ac:dyDescent="0.2">
      <c r="F59" s="17"/>
      <c r="H59" s="34"/>
    </row>
    <row r="60" spans="6:8" x14ac:dyDescent="0.2">
      <c r="F60" s="17"/>
      <c r="H60" s="34"/>
    </row>
    <row r="61" spans="6:8" x14ac:dyDescent="0.2">
      <c r="F61" s="17"/>
      <c r="H61" s="34"/>
    </row>
    <row r="62" spans="6:8" x14ac:dyDescent="0.2">
      <c r="F62" s="17"/>
      <c r="H62" s="34"/>
    </row>
    <row r="63" spans="6:8" x14ac:dyDescent="0.2">
      <c r="F63" s="17"/>
      <c r="H63" s="34"/>
    </row>
    <row r="64" spans="6:8" x14ac:dyDescent="0.2">
      <c r="F64" s="17"/>
      <c r="H64" s="34"/>
    </row>
    <row r="65" spans="6:8" x14ac:dyDescent="0.2">
      <c r="F65" s="17"/>
      <c r="H65" s="34"/>
    </row>
    <row r="66" spans="6:8" x14ac:dyDescent="0.2">
      <c r="F66" s="17"/>
      <c r="H66" s="34"/>
    </row>
    <row r="67" spans="6:8" x14ac:dyDescent="0.2">
      <c r="F67" s="17"/>
      <c r="H67" s="34"/>
    </row>
    <row r="68" spans="6:8" x14ac:dyDescent="0.2">
      <c r="F68" s="17"/>
      <c r="H68" s="34"/>
    </row>
    <row r="69" spans="6:8" x14ac:dyDescent="0.2">
      <c r="F69" s="17"/>
      <c r="H69" s="34"/>
    </row>
    <row r="70" spans="6:8" x14ac:dyDescent="0.2">
      <c r="F70" s="17"/>
      <c r="H70" s="34"/>
    </row>
    <row r="71" spans="6:8" x14ac:dyDescent="0.2">
      <c r="F71" s="17"/>
      <c r="H71" s="34"/>
    </row>
    <row r="72" spans="6:8" x14ac:dyDescent="0.2">
      <c r="F72" s="17"/>
      <c r="H72" s="34"/>
    </row>
    <row r="73" spans="6:8" x14ac:dyDescent="0.2">
      <c r="F73" s="17"/>
      <c r="H73" s="34"/>
    </row>
    <row r="74" spans="6:8" x14ac:dyDescent="0.2">
      <c r="F74" s="17"/>
      <c r="H74" s="34"/>
    </row>
    <row r="75" spans="6:8" x14ac:dyDescent="0.2">
      <c r="F75" s="17"/>
      <c r="H75" s="34"/>
    </row>
    <row r="76" spans="6:8" x14ac:dyDescent="0.2">
      <c r="F76" s="17"/>
      <c r="H76" s="34"/>
    </row>
    <row r="77" spans="6:8" x14ac:dyDescent="0.2">
      <c r="F77" s="17"/>
      <c r="H77" s="34"/>
    </row>
    <row r="78" spans="6:8" x14ac:dyDescent="0.2">
      <c r="F78" s="17"/>
      <c r="H78" s="34"/>
    </row>
    <row r="79" spans="6:8" x14ac:dyDescent="0.2">
      <c r="F79" s="17"/>
      <c r="H79" s="34"/>
    </row>
    <row r="80" spans="6:8" x14ac:dyDescent="0.2">
      <c r="F80" s="17"/>
      <c r="H80" s="34"/>
    </row>
    <row r="81" spans="6:8" x14ac:dyDescent="0.2">
      <c r="F81" s="17"/>
      <c r="H81" s="34"/>
    </row>
    <row r="82" spans="6:8" x14ac:dyDescent="0.2">
      <c r="F82" s="17"/>
      <c r="H82" s="34"/>
    </row>
    <row r="83" spans="6:8" x14ac:dyDescent="0.2">
      <c r="F83" s="17"/>
      <c r="H83" s="34"/>
    </row>
    <row r="84" spans="6:8" x14ac:dyDescent="0.2">
      <c r="F84" s="17"/>
      <c r="H84" s="34"/>
    </row>
    <row r="85" spans="6:8" x14ac:dyDescent="0.2">
      <c r="F85" s="17"/>
      <c r="H85" s="34"/>
    </row>
    <row r="86" spans="6:8" x14ac:dyDescent="0.2">
      <c r="F86" s="17"/>
      <c r="H86" s="34"/>
    </row>
    <row r="87" spans="6:8" x14ac:dyDescent="0.2">
      <c r="F87" s="17"/>
      <c r="H87" s="34"/>
    </row>
    <row r="88" spans="6:8" x14ac:dyDescent="0.2">
      <c r="F88" s="17"/>
      <c r="H88" s="34"/>
    </row>
    <row r="89" spans="6:8" x14ac:dyDescent="0.2">
      <c r="F89" s="17"/>
      <c r="H89" s="34"/>
    </row>
    <row r="90" spans="6:8" x14ac:dyDescent="0.2">
      <c r="F90" s="17"/>
      <c r="H90" s="34"/>
    </row>
    <row r="91" spans="6:8" x14ac:dyDescent="0.2">
      <c r="F91" s="17"/>
      <c r="H91" s="34"/>
    </row>
    <row r="92" spans="6:8" x14ac:dyDescent="0.2">
      <c r="F92" s="17"/>
      <c r="H92" s="34"/>
    </row>
    <row r="93" spans="6:8" x14ac:dyDescent="0.2">
      <c r="F93" s="17"/>
      <c r="H93" s="34"/>
    </row>
    <row r="94" spans="6:8" x14ac:dyDescent="0.2">
      <c r="F94" s="17"/>
      <c r="H94" s="34"/>
    </row>
    <row r="95" spans="6:8" x14ac:dyDescent="0.2">
      <c r="F95" s="17"/>
      <c r="H95" s="34"/>
    </row>
    <row r="96" spans="6:8" x14ac:dyDescent="0.2">
      <c r="F96" s="17"/>
      <c r="H96" s="34"/>
    </row>
    <row r="97" spans="6:8" x14ac:dyDescent="0.2">
      <c r="F97" s="17"/>
      <c r="H97" s="34"/>
    </row>
    <row r="98" spans="6:8" x14ac:dyDescent="0.2">
      <c r="F98" s="17"/>
      <c r="H98" s="34"/>
    </row>
    <row r="99" spans="6:8" x14ac:dyDescent="0.2">
      <c r="F99" s="17"/>
      <c r="H99" s="34"/>
    </row>
    <row r="100" spans="6:8" x14ac:dyDescent="0.2">
      <c r="F100" s="17"/>
      <c r="H100" s="34"/>
    </row>
    <row r="101" spans="6:8" x14ac:dyDescent="0.2">
      <c r="F101" s="17"/>
      <c r="H101" s="34"/>
    </row>
    <row r="102" spans="6:8" x14ac:dyDescent="0.2">
      <c r="F102" s="17"/>
      <c r="H102" s="34"/>
    </row>
    <row r="103" spans="6:8" x14ac:dyDescent="0.2">
      <c r="F103" s="17"/>
      <c r="H103" s="34"/>
    </row>
    <row r="104" spans="6:8" x14ac:dyDescent="0.2">
      <c r="F104" s="17"/>
      <c r="H104" s="34"/>
    </row>
    <row r="105" spans="6:8" x14ac:dyDescent="0.2">
      <c r="F105" s="17"/>
      <c r="H105" s="34"/>
    </row>
    <row r="106" spans="6:8" x14ac:dyDescent="0.2">
      <c r="F106" s="17"/>
      <c r="H106" s="34"/>
    </row>
    <row r="107" spans="6:8" x14ac:dyDescent="0.2">
      <c r="F107" s="17"/>
      <c r="H107" s="34"/>
    </row>
    <row r="108" spans="6:8" x14ac:dyDescent="0.2">
      <c r="F108" s="17"/>
      <c r="H108" s="34"/>
    </row>
    <row r="109" spans="6:8" x14ac:dyDescent="0.2">
      <c r="F109" s="17"/>
      <c r="H109" s="34"/>
    </row>
    <row r="110" spans="6:8" x14ac:dyDescent="0.2">
      <c r="F110" s="17"/>
      <c r="H110" s="34"/>
    </row>
    <row r="111" spans="6:8" x14ac:dyDescent="0.2">
      <c r="F111" s="17"/>
      <c r="H111" s="34"/>
    </row>
    <row r="112" spans="6:8" x14ac:dyDescent="0.2">
      <c r="F112" s="17"/>
      <c r="H112" s="34"/>
    </row>
    <row r="113" spans="6:8" x14ac:dyDescent="0.2">
      <c r="F113" s="17"/>
      <c r="H113" s="34"/>
    </row>
    <row r="114" spans="6:8" x14ac:dyDescent="0.2">
      <c r="F114" s="17"/>
      <c r="H114" s="34"/>
    </row>
    <row r="115" spans="6:8" x14ac:dyDescent="0.2">
      <c r="F115" s="17"/>
      <c r="H115" s="34"/>
    </row>
    <row r="116" spans="6:8" x14ac:dyDescent="0.2">
      <c r="F116" s="17"/>
      <c r="H116" s="34"/>
    </row>
    <row r="117" spans="6:8" x14ac:dyDescent="0.2">
      <c r="F117" s="17"/>
      <c r="H117" s="34"/>
    </row>
    <row r="118" spans="6:8" x14ac:dyDescent="0.2">
      <c r="F118" s="17"/>
      <c r="H118" s="34"/>
    </row>
    <row r="119" spans="6:8" x14ac:dyDescent="0.2">
      <c r="F119" s="17"/>
      <c r="H119" s="34"/>
    </row>
    <row r="120" spans="6:8" x14ac:dyDescent="0.2">
      <c r="F120" s="17"/>
      <c r="H120" s="34"/>
    </row>
    <row r="121" spans="6:8" x14ac:dyDescent="0.2">
      <c r="F121" s="17"/>
      <c r="H121" s="34"/>
    </row>
    <row r="122" spans="6:8" x14ac:dyDescent="0.2">
      <c r="F122" s="17"/>
      <c r="H122" s="34"/>
    </row>
    <row r="123" spans="6:8" x14ac:dyDescent="0.2">
      <c r="F123" s="17"/>
      <c r="H123" s="34"/>
    </row>
    <row r="124" spans="6:8" x14ac:dyDescent="0.2">
      <c r="F124" s="17"/>
      <c r="H124" s="34"/>
    </row>
    <row r="125" spans="6:8" x14ac:dyDescent="0.2">
      <c r="F125" s="17"/>
      <c r="H125" s="34"/>
    </row>
    <row r="126" spans="6:8" x14ac:dyDescent="0.2">
      <c r="F126" s="17"/>
      <c r="H126" s="34"/>
    </row>
    <row r="127" spans="6:8" x14ac:dyDescent="0.2">
      <c r="F127" s="17"/>
      <c r="H127" s="34"/>
    </row>
    <row r="128" spans="6:8" x14ac:dyDescent="0.2">
      <c r="F128" s="17"/>
      <c r="H128" s="34"/>
    </row>
    <row r="129" spans="6:8" x14ac:dyDescent="0.2">
      <c r="F129" s="17"/>
      <c r="H129" s="34"/>
    </row>
    <row r="130" spans="6:8" x14ac:dyDescent="0.2">
      <c r="F130" s="17"/>
      <c r="H130" s="34"/>
    </row>
    <row r="131" spans="6:8" x14ac:dyDescent="0.2">
      <c r="F131" s="17"/>
      <c r="H131" s="34"/>
    </row>
    <row r="132" spans="6:8" x14ac:dyDescent="0.2">
      <c r="F132" s="17"/>
      <c r="H132" s="34"/>
    </row>
    <row r="133" spans="6:8" x14ac:dyDescent="0.2">
      <c r="F133" s="17"/>
      <c r="H133" s="34"/>
    </row>
    <row r="134" spans="6:8" x14ac:dyDescent="0.2">
      <c r="F134" s="17"/>
      <c r="H134" s="34"/>
    </row>
    <row r="135" spans="6:8" x14ac:dyDescent="0.2">
      <c r="F135" s="17"/>
      <c r="H135" s="34"/>
    </row>
    <row r="136" spans="6:8" x14ac:dyDescent="0.2">
      <c r="F136" s="17"/>
      <c r="H136" s="34"/>
    </row>
    <row r="137" spans="6:8" x14ac:dyDescent="0.2">
      <c r="F137" s="17"/>
      <c r="H137" s="34"/>
    </row>
    <row r="138" spans="6:8" x14ac:dyDescent="0.2">
      <c r="F138" s="17"/>
      <c r="H138" s="34"/>
    </row>
    <row r="139" spans="6:8" x14ac:dyDescent="0.2">
      <c r="F139" s="17"/>
      <c r="H139" s="34"/>
    </row>
    <row r="140" spans="6:8" x14ac:dyDescent="0.2">
      <c r="F140" s="17"/>
      <c r="H140" s="34"/>
    </row>
    <row r="141" spans="6:8" x14ac:dyDescent="0.2">
      <c r="F141" s="17"/>
      <c r="H141" s="34"/>
    </row>
    <row r="142" spans="6:8" x14ac:dyDescent="0.2">
      <c r="F142" s="17"/>
      <c r="H142" s="34"/>
    </row>
    <row r="143" spans="6:8" x14ac:dyDescent="0.2">
      <c r="F143" s="17"/>
      <c r="H143" s="34"/>
    </row>
    <row r="144" spans="6:8" x14ac:dyDescent="0.2">
      <c r="F144" s="17"/>
      <c r="H144" s="34"/>
    </row>
    <row r="145" spans="6:8" x14ac:dyDescent="0.2">
      <c r="F145" s="17"/>
      <c r="H145" s="34"/>
    </row>
    <row r="146" spans="6:8" x14ac:dyDescent="0.2">
      <c r="F146" s="17"/>
      <c r="H146" s="34"/>
    </row>
    <row r="147" spans="6:8" x14ac:dyDescent="0.2">
      <c r="F147" s="17"/>
      <c r="H147" s="34"/>
    </row>
    <row r="148" spans="6:8" x14ac:dyDescent="0.2">
      <c r="F148" s="17"/>
      <c r="H148" s="34"/>
    </row>
    <row r="149" spans="6:8" x14ac:dyDescent="0.2">
      <c r="F149" s="17"/>
      <c r="H149" s="34"/>
    </row>
    <row r="150" spans="6:8" x14ac:dyDescent="0.2">
      <c r="F150" s="17"/>
      <c r="H150" s="34"/>
    </row>
    <row r="151" spans="6:8" x14ac:dyDescent="0.2">
      <c r="F151" s="17"/>
      <c r="H151" s="34"/>
    </row>
    <row r="152" spans="6:8" x14ac:dyDescent="0.2">
      <c r="F152" s="17"/>
      <c r="H152" s="34"/>
    </row>
    <row r="153" spans="6:8" x14ac:dyDescent="0.2">
      <c r="F153" s="17"/>
      <c r="H153" s="34"/>
    </row>
    <row r="154" spans="6:8" x14ac:dyDescent="0.2">
      <c r="F154" s="17"/>
      <c r="H154" s="34"/>
    </row>
    <row r="155" spans="6:8" x14ac:dyDescent="0.2">
      <c r="F155" s="17"/>
      <c r="H155" s="34"/>
    </row>
    <row r="156" spans="6:8" x14ac:dyDescent="0.2">
      <c r="F156" s="17"/>
      <c r="H156" s="34"/>
    </row>
    <row r="157" spans="6:8" x14ac:dyDescent="0.2">
      <c r="F157" s="17"/>
      <c r="H157" s="34"/>
    </row>
    <row r="158" spans="6:8" x14ac:dyDescent="0.2">
      <c r="F158" s="17"/>
      <c r="H158" s="34"/>
    </row>
    <row r="159" spans="6:8" x14ac:dyDescent="0.2">
      <c r="F159" s="17"/>
      <c r="H159" s="34"/>
    </row>
    <row r="160" spans="6:8" x14ac:dyDescent="0.2">
      <c r="F160" s="17"/>
      <c r="H160" s="34"/>
    </row>
    <row r="161" spans="6:8" x14ac:dyDescent="0.2">
      <c r="F161" s="17"/>
      <c r="H161" s="34"/>
    </row>
    <row r="162" spans="6:8" x14ac:dyDescent="0.2">
      <c r="F162" s="17"/>
      <c r="H162" s="34"/>
    </row>
    <row r="163" spans="6:8" x14ac:dyDescent="0.2">
      <c r="F163" s="17"/>
      <c r="H163" s="34"/>
    </row>
    <row r="164" spans="6:8" x14ac:dyDescent="0.2">
      <c r="F164" s="17"/>
      <c r="H164" s="34"/>
    </row>
    <row r="165" spans="6:8" x14ac:dyDescent="0.2">
      <c r="F165" s="17"/>
      <c r="H165" s="34"/>
    </row>
    <row r="166" spans="6:8" x14ac:dyDescent="0.2">
      <c r="F166" s="17"/>
      <c r="H166" s="34"/>
    </row>
    <row r="167" spans="6:8" x14ac:dyDescent="0.2">
      <c r="F167" s="17"/>
      <c r="H167" s="34"/>
    </row>
    <row r="168" spans="6:8" x14ac:dyDescent="0.2">
      <c r="F168" s="17"/>
      <c r="H168" s="34"/>
    </row>
    <row r="169" spans="6:8" x14ac:dyDescent="0.2">
      <c r="F169" s="17"/>
      <c r="H169" s="34"/>
    </row>
    <row r="170" spans="6:8" x14ac:dyDescent="0.2">
      <c r="F170" s="17"/>
      <c r="H170" s="34"/>
    </row>
    <row r="171" spans="6:8" x14ac:dyDescent="0.2">
      <c r="F171" s="17"/>
      <c r="H171" s="34"/>
    </row>
    <row r="172" spans="6:8" x14ac:dyDescent="0.2">
      <c r="F172" s="17"/>
      <c r="H172" s="34"/>
    </row>
    <row r="173" spans="6:8" x14ac:dyDescent="0.2">
      <c r="F173" s="17"/>
      <c r="H173" s="34"/>
    </row>
    <row r="174" spans="6:8" x14ac:dyDescent="0.2">
      <c r="F174" s="17"/>
      <c r="H174" s="34"/>
    </row>
    <row r="175" spans="6:8" x14ac:dyDescent="0.2">
      <c r="F175" s="17"/>
      <c r="H175" s="34"/>
    </row>
    <row r="176" spans="6:8" x14ac:dyDescent="0.2">
      <c r="F176" s="17"/>
      <c r="H176" s="34"/>
    </row>
    <row r="177" spans="6:8" x14ac:dyDescent="0.2">
      <c r="F177" s="17"/>
      <c r="H177" s="34"/>
    </row>
    <row r="178" spans="6:8" x14ac:dyDescent="0.2">
      <c r="F178" s="17"/>
      <c r="H178" s="34"/>
    </row>
    <row r="179" spans="6:8" x14ac:dyDescent="0.2">
      <c r="F179" s="17"/>
      <c r="H179" s="34"/>
    </row>
    <row r="180" spans="6:8" x14ac:dyDescent="0.2">
      <c r="F180" s="17"/>
      <c r="H180" s="34"/>
    </row>
    <row r="181" spans="6:8" x14ac:dyDescent="0.2">
      <c r="F181" s="17"/>
      <c r="H181" s="34"/>
    </row>
    <row r="182" spans="6:8" x14ac:dyDescent="0.2">
      <c r="F182" s="17"/>
      <c r="H182" s="34"/>
    </row>
    <row r="183" spans="6:8" x14ac:dyDescent="0.2">
      <c r="F183" s="17"/>
      <c r="H183" s="34"/>
    </row>
    <row r="184" spans="6:8" x14ac:dyDescent="0.2">
      <c r="F184" s="17"/>
      <c r="H184" s="34"/>
    </row>
    <row r="185" spans="6:8" x14ac:dyDescent="0.2">
      <c r="F185" s="17"/>
      <c r="H185" s="34"/>
    </row>
    <row r="186" spans="6:8" x14ac:dyDescent="0.2">
      <c r="F186" s="17"/>
      <c r="H186" s="34"/>
    </row>
    <row r="187" spans="6:8" x14ac:dyDescent="0.2">
      <c r="F187" s="17"/>
      <c r="H187" s="34"/>
    </row>
    <row r="188" spans="6:8" x14ac:dyDescent="0.2">
      <c r="F188" s="17"/>
      <c r="H188" s="34"/>
    </row>
    <row r="189" spans="6:8" x14ac:dyDescent="0.2">
      <c r="F189" s="17"/>
      <c r="H189" s="34"/>
    </row>
    <row r="190" spans="6:8" x14ac:dyDescent="0.2">
      <c r="F190" s="17"/>
      <c r="H190" s="34"/>
    </row>
    <row r="191" spans="6:8" x14ac:dyDescent="0.2">
      <c r="F191" s="17"/>
      <c r="H191" s="34"/>
    </row>
    <row r="192" spans="6:8" x14ac:dyDescent="0.2">
      <c r="F192" s="17"/>
      <c r="H192" s="34"/>
    </row>
    <row r="193" spans="6:8" x14ac:dyDescent="0.2">
      <c r="F193" s="17"/>
      <c r="H193" s="34"/>
    </row>
    <row r="194" spans="6:8" x14ac:dyDescent="0.2">
      <c r="F194" s="17"/>
      <c r="H194" s="34"/>
    </row>
    <row r="195" spans="6:8" x14ac:dyDescent="0.2">
      <c r="F195" s="17"/>
      <c r="H195" s="34"/>
    </row>
    <row r="196" spans="6:8" x14ac:dyDescent="0.2">
      <c r="F196" s="17"/>
      <c r="H196" s="34"/>
    </row>
    <row r="197" spans="6:8" x14ac:dyDescent="0.2">
      <c r="F197" s="17"/>
      <c r="H197" s="34"/>
    </row>
    <row r="198" spans="6:8" x14ac:dyDescent="0.2">
      <c r="F198" s="17"/>
      <c r="H198" s="34"/>
    </row>
    <row r="199" spans="6:8" x14ac:dyDescent="0.2">
      <c r="F199" s="17"/>
      <c r="H199" s="34"/>
    </row>
    <row r="200" spans="6:8" x14ac:dyDescent="0.2">
      <c r="F200" s="17"/>
      <c r="H200" s="34"/>
    </row>
    <row r="201" spans="6:8" x14ac:dyDescent="0.2">
      <c r="F201" s="17"/>
      <c r="H201" s="34"/>
    </row>
    <row r="202" spans="6:8" x14ac:dyDescent="0.2">
      <c r="F202" s="17"/>
      <c r="H202" s="34"/>
    </row>
    <row r="203" spans="6:8" x14ac:dyDescent="0.2">
      <c r="F203" s="17"/>
      <c r="H203" s="34"/>
    </row>
    <row r="204" spans="6:8" x14ac:dyDescent="0.2">
      <c r="F204" s="17"/>
      <c r="H204" s="34"/>
    </row>
    <row r="205" spans="6:8" x14ac:dyDescent="0.2">
      <c r="F205" s="17"/>
      <c r="H205" s="34"/>
    </row>
    <row r="206" spans="6:8" x14ac:dyDescent="0.2">
      <c r="F206" s="17"/>
      <c r="H206" s="34"/>
    </row>
    <row r="207" spans="6:8" x14ac:dyDescent="0.2">
      <c r="F207" s="17"/>
      <c r="H207" s="34"/>
    </row>
    <row r="208" spans="6:8" x14ac:dyDescent="0.2">
      <c r="F208" s="17"/>
      <c r="H208" s="34"/>
    </row>
    <row r="209" spans="6:8" x14ac:dyDescent="0.2">
      <c r="F209" s="17"/>
      <c r="H209" s="34"/>
    </row>
    <row r="210" spans="6:8" x14ac:dyDescent="0.2">
      <c r="F210" s="17"/>
      <c r="H210" s="34"/>
    </row>
    <row r="211" spans="6:8" x14ac:dyDescent="0.2">
      <c r="F211" s="17"/>
      <c r="H211" s="34"/>
    </row>
    <row r="212" spans="6:8" x14ac:dyDescent="0.2">
      <c r="F212" s="17"/>
      <c r="H212" s="34"/>
    </row>
    <row r="213" spans="6:8" x14ac:dyDescent="0.2">
      <c r="F213" s="17"/>
      <c r="H213" s="34"/>
    </row>
    <row r="214" spans="6:8" x14ac:dyDescent="0.2">
      <c r="F214" s="17"/>
      <c r="H214" s="34"/>
    </row>
    <row r="215" spans="6:8" x14ac:dyDescent="0.2">
      <c r="F215" s="17"/>
      <c r="H215" s="34"/>
    </row>
    <row r="216" spans="6:8" x14ac:dyDescent="0.2">
      <c r="F216" s="17"/>
      <c r="H216" s="34"/>
    </row>
    <row r="217" spans="6:8" x14ac:dyDescent="0.2">
      <c r="F217" s="17"/>
      <c r="H217" s="34"/>
    </row>
    <row r="218" spans="6:8" x14ac:dyDescent="0.2">
      <c r="F218" s="17"/>
      <c r="H218" s="34"/>
    </row>
    <row r="219" spans="6:8" x14ac:dyDescent="0.2">
      <c r="F219" s="17"/>
      <c r="H219" s="34"/>
    </row>
    <row r="220" spans="6:8" x14ac:dyDescent="0.2">
      <c r="F220" s="17"/>
      <c r="H220" s="34"/>
    </row>
    <row r="221" spans="6:8" x14ac:dyDescent="0.2">
      <c r="F221" s="17"/>
      <c r="H221" s="34"/>
    </row>
    <row r="222" spans="6:8" x14ac:dyDescent="0.2">
      <c r="F222" s="17"/>
      <c r="H222" s="34"/>
    </row>
    <row r="223" spans="6:8" x14ac:dyDescent="0.2">
      <c r="F223" s="17"/>
      <c r="H223" s="34"/>
    </row>
    <row r="224" spans="6:8" x14ac:dyDescent="0.2">
      <c r="F224" s="17"/>
      <c r="H224" s="34"/>
    </row>
    <row r="225" spans="6:8" x14ac:dyDescent="0.2">
      <c r="F225" s="17"/>
      <c r="H225" s="34"/>
    </row>
    <row r="226" spans="6:8" x14ac:dyDescent="0.2">
      <c r="F226" s="17"/>
      <c r="H226" s="34"/>
    </row>
    <row r="227" spans="6:8" x14ac:dyDescent="0.2">
      <c r="F227" s="17"/>
      <c r="H227" s="34"/>
    </row>
    <row r="228" spans="6:8" x14ac:dyDescent="0.2">
      <c r="F228" s="17"/>
      <c r="H228" s="34"/>
    </row>
    <row r="229" spans="6:8" x14ac:dyDescent="0.2">
      <c r="F229" s="17"/>
      <c r="H229" s="34"/>
    </row>
    <row r="230" spans="6:8" x14ac:dyDescent="0.2">
      <c r="F230" s="17"/>
      <c r="H230" s="34"/>
    </row>
    <row r="231" spans="6:8" x14ac:dyDescent="0.2">
      <c r="F231" s="17"/>
      <c r="H231" s="34"/>
    </row>
    <row r="232" spans="6:8" x14ac:dyDescent="0.2">
      <c r="F232" s="17"/>
      <c r="H232" s="34"/>
    </row>
    <row r="233" spans="6:8" x14ac:dyDescent="0.2">
      <c r="F233" s="17"/>
      <c r="H233" s="34"/>
    </row>
    <row r="234" spans="6:8" x14ac:dyDescent="0.2">
      <c r="F234" s="17"/>
      <c r="H234" s="34"/>
    </row>
    <row r="235" spans="6:8" x14ac:dyDescent="0.2">
      <c r="F235" s="17"/>
      <c r="H235" s="34"/>
    </row>
    <row r="236" spans="6:8" x14ac:dyDescent="0.2">
      <c r="F236" s="17"/>
      <c r="H236" s="34"/>
    </row>
    <row r="237" spans="6:8" x14ac:dyDescent="0.2">
      <c r="F237" s="17"/>
      <c r="H237" s="34"/>
    </row>
    <row r="238" spans="6:8" x14ac:dyDescent="0.2">
      <c r="F238" s="17"/>
      <c r="H238" s="34"/>
    </row>
    <row r="239" spans="6:8" x14ac:dyDescent="0.2">
      <c r="F239" s="17"/>
      <c r="H239" s="34"/>
    </row>
    <row r="240" spans="6:8" x14ac:dyDescent="0.2">
      <c r="F240" s="17"/>
      <c r="H240" s="34"/>
    </row>
    <row r="241" spans="6:8" x14ac:dyDescent="0.2">
      <c r="F241" s="17"/>
      <c r="H241" s="34"/>
    </row>
    <row r="242" spans="6:8" x14ac:dyDescent="0.2">
      <c r="F242" s="17"/>
      <c r="H242" s="34"/>
    </row>
    <row r="243" spans="6:8" x14ac:dyDescent="0.2">
      <c r="F243" s="17"/>
      <c r="H243" s="34"/>
    </row>
    <row r="244" spans="6:8" x14ac:dyDescent="0.2">
      <c r="F244" s="17"/>
      <c r="H244" s="34"/>
    </row>
    <row r="245" spans="6:8" x14ac:dyDescent="0.2">
      <c r="F245" s="17"/>
      <c r="H245" s="34"/>
    </row>
    <row r="246" spans="6:8" x14ac:dyDescent="0.2">
      <c r="F246" s="17"/>
      <c r="H246" s="34"/>
    </row>
    <row r="247" spans="6:8" x14ac:dyDescent="0.2">
      <c r="F247" s="17"/>
      <c r="H247" s="34"/>
    </row>
    <row r="248" spans="6:8" x14ac:dyDescent="0.2">
      <c r="F248" s="17"/>
      <c r="H248" s="34"/>
    </row>
    <row r="249" spans="6:8" x14ac:dyDescent="0.2">
      <c r="F249" s="17"/>
      <c r="H249" s="34"/>
    </row>
    <row r="250" spans="6:8" x14ac:dyDescent="0.2">
      <c r="F250" s="17"/>
      <c r="H250" s="34"/>
    </row>
    <row r="251" spans="6:8" x14ac:dyDescent="0.2">
      <c r="F251" s="17"/>
      <c r="H251" s="34"/>
    </row>
    <row r="252" spans="6:8" x14ac:dyDescent="0.2">
      <c r="F252" s="17"/>
      <c r="H252" s="34"/>
    </row>
    <row r="253" spans="6:8" x14ac:dyDescent="0.2">
      <c r="F253" s="17"/>
      <c r="H253" s="34"/>
    </row>
    <row r="254" spans="6:8" x14ac:dyDescent="0.2">
      <c r="F254" s="17"/>
      <c r="H254" s="34"/>
    </row>
    <row r="255" spans="6:8" x14ac:dyDescent="0.2">
      <c r="F255" s="17"/>
      <c r="H255" s="34"/>
    </row>
    <row r="256" spans="6:8" x14ac:dyDescent="0.2">
      <c r="F256" s="17"/>
      <c r="H256" s="34"/>
    </row>
    <row r="257" spans="6:8" x14ac:dyDescent="0.2">
      <c r="F257" s="17"/>
      <c r="H257" s="34"/>
    </row>
    <row r="258" spans="6:8" x14ac:dyDescent="0.2">
      <c r="F258" s="17"/>
      <c r="H258" s="34"/>
    </row>
    <row r="259" spans="6:8" x14ac:dyDescent="0.2">
      <c r="F259" s="17"/>
      <c r="H259" s="34"/>
    </row>
    <row r="260" spans="6:8" x14ac:dyDescent="0.2">
      <c r="F260" s="17"/>
      <c r="H260" s="34"/>
    </row>
    <row r="261" spans="6:8" x14ac:dyDescent="0.2">
      <c r="F261" s="17"/>
      <c r="H261" s="34"/>
    </row>
    <row r="262" spans="6:8" x14ac:dyDescent="0.2">
      <c r="F262" s="17"/>
      <c r="H262" s="34"/>
    </row>
    <row r="263" spans="6:8" x14ac:dyDescent="0.2">
      <c r="F263" s="17"/>
      <c r="H263" s="34"/>
    </row>
    <row r="264" spans="6:8" x14ac:dyDescent="0.2">
      <c r="F264" s="17"/>
      <c r="H264" s="34"/>
    </row>
    <row r="265" spans="6:8" x14ac:dyDescent="0.2">
      <c r="F265" s="17"/>
      <c r="H265" s="34"/>
    </row>
    <row r="266" spans="6:8" x14ac:dyDescent="0.2">
      <c r="F266" s="17"/>
      <c r="H266" s="34"/>
    </row>
    <row r="267" spans="6:8" x14ac:dyDescent="0.2">
      <c r="F267" s="17"/>
      <c r="H267" s="34"/>
    </row>
    <row r="268" spans="6:8" x14ac:dyDescent="0.2">
      <c r="F268" s="17"/>
      <c r="H268" s="34"/>
    </row>
    <row r="269" spans="6:8" x14ac:dyDescent="0.2">
      <c r="F269" s="17"/>
      <c r="H269" s="34"/>
    </row>
    <row r="270" spans="6:8" x14ac:dyDescent="0.2">
      <c r="F270" s="17"/>
      <c r="H270" s="34"/>
    </row>
    <row r="271" spans="6:8" x14ac:dyDescent="0.2">
      <c r="F271" s="17"/>
      <c r="H271" s="34"/>
    </row>
    <row r="272" spans="6:8" x14ac:dyDescent="0.2">
      <c r="F272" s="17"/>
      <c r="H272" s="34"/>
    </row>
    <row r="273" spans="6:8" x14ac:dyDescent="0.2">
      <c r="F273" s="17"/>
      <c r="H273" s="34"/>
    </row>
    <row r="274" spans="6:8" x14ac:dyDescent="0.2">
      <c r="F274" s="17"/>
      <c r="H274" s="34"/>
    </row>
    <row r="275" spans="6:8" x14ac:dyDescent="0.2">
      <c r="F275" s="17"/>
      <c r="H275" s="34"/>
    </row>
    <row r="276" spans="6:8" x14ac:dyDescent="0.2">
      <c r="F276" s="17"/>
      <c r="H276" s="34"/>
    </row>
    <row r="277" spans="6:8" x14ac:dyDescent="0.2">
      <c r="F277" s="17"/>
      <c r="H277" s="34"/>
    </row>
    <row r="278" spans="6:8" x14ac:dyDescent="0.2">
      <c r="F278" s="17"/>
      <c r="H278" s="34"/>
    </row>
    <row r="279" spans="6:8" x14ac:dyDescent="0.2">
      <c r="F279" s="17"/>
      <c r="H279" s="34"/>
    </row>
    <row r="280" spans="6:8" x14ac:dyDescent="0.2">
      <c r="F280" s="17"/>
      <c r="H280" s="34"/>
    </row>
    <row r="281" spans="6:8" x14ac:dyDescent="0.2">
      <c r="F281" s="17"/>
      <c r="H281" s="34"/>
    </row>
    <row r="282" spans="6:8" x14ac:dyDescent="0.2">
      <c r="F282" s="17"/>
      <c r="H282" s="34"/>
    </row>
    <row r="283" spans="6:8" x14ac:dyDescent="0.2">
      <c r="F283" s="17"/>
      <c r="H283" s="34"/>
    </row>
    <row r="284" spans="6:8" x14ac:dyDescent="0.2">
      <c r="F284" s="17"/>
      <c r="H284" s="34"/>
    </row>
    <row r="285" spans="6:8" x14ac:dyDescent="0.2">
      <c r="F285" s="17"/>
      <c r="H285" s="34"/>
    </row>
    <row r="286" spans="6:8" x14ac:dyDescent="0.2">
      <c r="F286" s="17"/>
      <c r="H286" s="34"/>
    </row>
    <row r="287" spans="6:8" x14ac:dyDescent="0.2">
      <c r="F287" s="17"/>
      <c r="H287" s="34"/>
    </row>
    <row r="288" spans="6:8" x14ac:dyDescent="0.2">
      <c r="F288" s="17"/>
      <c r="H288" s="34"/>
    </row>
    <row r="289" spans="6:8" x14ac:dyDescent="0.2">
      <c r="F289" s="17"/>
      <c r="H289" s="34"/>
    </row>
    <row r="290" spans="6:8" x14ac:dyDescent="0.2">
      <c r="F290" s="17"/>
      <c r="H290" s="34"/>
    </row>
    <row r="291" spans="6:8" x14ac:dyDescent="0.2">
      <c r="F291" s="17"/>
      <c r="H291" s="34"/>
    </row>
    <row r="292" spans="6:8" x14ac:dyDescent="0.2">
      <c r="F292" s="17"/>
      <c r="H292" s="34"/>
    </row>
    <row r="293" spans="6:8" x14ac:dyDescent="0.2">
      <c r="F293" s="17"/>
      <c r="H293" s="34"/>
    </row>
    <row r="294" spans="6:8" x14ac:dyDescent="0.2">
      <c r="F294" s="17"/>
      <c r="H294" s="34"/>
    </row>
    <row r="295" spans="6:8" x14ac:dyDescent="0.2">
      <c r="F295" s="17"/>
      <c r="H295" s="34"/>
    </row>
    <row r="296" spans="6:8" x14ac:dyDescent="0.2">
      <c r="F296" s="17"/>
      <c r="H296" s="34"/>
    </row>
    <row r="297" spans="6:8" x14ac:dyDescent="0.2">
      <c r="F297" s="17"/>
      <c r="H297" s="34"/>
    </row>
    <row r="298" spans="6:8" x14ac:dyDescent="0.2">
      <c r="F298" s="17"/>
      <c r="H298" s="34"/>
    </row>
    <row r="299" spans="6:8" x14ac:dyDescent="0.2">
      <c r="F299" s="17"/>
      <c r="H299" s="34"/>
    </row>
    <row r="300" spans="6:8" x14ac:dyDescent="0.2">
      <c r="F300" s="17"/>
      <c r="H300" s="34"/>
    </row>
    <row r="301" spans="6:8" x14ac:dyDescent="0.2">
      <c r="F301" s="17"/>
      <c r="H301" s="34"/>
    </row>
    <row r="302" spans="6:8" x14ac:dyDescent="0.2">
      <c r="F302" s="17"/>
      <c r="H302" s="34"/>
    </row>
    <row r="303" spans="6:8" x14ac:dyDescent="0.2">
      <c r="F303" s="17"/>
      <c r="H303" s="34"/>
    </row>
    <row r="304" spans="6:8" x14ac:dyDescent="0.2">
      <c r="F304" s="17"/>
      <c r="H304" s="34"/>
    </row>
    <row r="305" spans="6:8" x14ac:dyDescent="0.2">
      <c r="F305" s="17"/>
      <c r="H305" s="34"/>
    </row>
    <row r="306" spans="6:8" x14ac:dyDescent="0.2">
      <c r="F306" s="17"/>
      <c r="H306" s="34"/>
    </row>
    <row r="307" spans="6:8" x14ac:dyDescent="0.2">
      <c r="F307" s="17"/>
      <c r="H307" s="34"/>
    </row>
    <row r="308" spans="6:8" x14ac:dyDescent="0.2">
      <c r="F308" s="17"/>
      <c r="H308" s="34"/>
    </row>
    <row r="309" spans="6:8" x14ac:dyDescent="0.2">
      <c r="F309" s="17"/>
      <c r="H309" s="34"/>
    </row>
    <row r="310" spans="6:8" x14ac:dyDescent="0.2">
      <c r="F310" s="17"/>
      <c r="H310" s="34"/>
    </row>
    <row r="311" spans="6:8" x14ac:dyDescent="0.2">
      <c r="F311" s="17"/>
      <c r="H311" s="34"/>
    </row>
    <row r="312" spans="6:8" x14ac:dyDescent="0.2">
      <c r="F312" s="17"/>
      <c r="H312" s="34"/>
    </row>
    <row r="313" spans="6:8" x14ac:dyDescent="0.2">
      <c r="F313" s="17"/>
      <c r="H313" s="34"/>
    </row>
    <row r="314" spans="6:8" x14ac:dyDescent="0.2">
      <c r="F314" s="17"/>
      <c r="H314" s="34"/>
    </row>
    <row r="315" spans="6:8" x14ac:dyDescent="0.2">
      <c r="F315" s="17"/>
      <c r="H315" s="34"/>
    </row>
    <row r="316" spans="6:8" x14ac:dyDescent="0.2">
      <c r="F316" s="17"/>
      <c r="H316" s="34"/>
    </row>
    <row r="317" spans="6:8" x14ac:dyDescent="0.2">
      <c r="F317" s="17"/>
      <c r="H317" s="34"/>
    </row>
    <row r="318" spans="6:8" x14ac:dyDescent="0.2">
      <c r="F318" s="17"/>
      <c r="H318" s="34"/>
    </row>
    <row r="319" spans="6:8" x14ac:dyDescent="0.2">
      <c r="F319" s="17"/>
      <c r="H319" s="34"/>
    </row>
    <row r="320" spans="6:8" x14ac:dyDescent="0.2">
      <c r="F320" s="17"/>
      <c r="H320" s="34"/>
    </row>
    <row r="321" spans="6:8" x14ac:dyDescent="0.2">
      <c r="F321" s="17"/>
      <c r="H321" s="34"/>
    </row>
    <row r="322" spans="6:8" x14ac:dyDescent="0.2">
      <c r="F322" s="17"/>
      <c r="H322" s="34"/>
    </row>
    <row r="323" spans="6:8" x14ac:dyDescent="0.2">
      <c r="F323" s="17"/>
      <c r="H323" s="34"/>
    </row>
    <row r="324" spans="6:8" x14ac:dyDescent="0.2">
      <c r="F324" s="17"/>
      <c r="H324" s="34"/>
    </row>
    <row r="325" spans="6:8" x14ac:dyDescent="0.2">
      <c r="F325" s="17"/>
      <c r="H325" s="34"/>
    </row>
    <row r="326" spans="6:8" x14ac:dyDescent="0.2">
      <c r="F326" s="17"/>
      <c r="H326" s="34"/>
    </row>
    <row r="327" spans="6:8" x14ac:dyDescent="0.2">
      <c r="F327" s="17"/>
      <c r="H327" s="34"/>
    </row>
    <row r="328" spans="6:8" x14ac:dyDescent="0.2">
      <c r="F328" s="17"/>
      <c r="H328" s="34"/>
    </row>
    <row r="329" spans="6:8" x14ac:dyDescent="0.2">
      <c r="F329" s="17"/>
      <c r="H329" s="34"/>
    </row>
    <row r="330" spans="6:8" x14ac:dyDescent="0.2">
      <c r="F330" s="17"/>
      <c r="H330" s="34"/>
    </row>
    <row r="331" spans="6:8" x14ac:dyDescent="0.2">
      <c r="F331" s="17"/>
      <c r="H331" s="34"/>
    </row>
    <row r="332" spans="6:8" x14ac:dyDescent="0.2">
      <c r="F332" s="17"/>
      <c r="H332" s="34"/>
    </row>
    <row r="333" spans="6:8" x14ac:dyDescent="0.2">
      <c r="F333" s="17"/>
      <c r="H333" s="34"/>
    </row>
    <row r="334" spans="6:8" x14ac:dyDescent="0.2">
      <c r="F334" s="17"/>
      <c r="H334" s="34"/>
    </row>
    <row r="335" spans="6:8" x14ac:dyDescent="0.2">
      <c r="F335" s="17"/>
      <c r="H335" s="34"/>
    </row>
    <row r="336" spans="6:8" x14ac:dyDescent="0.2">
      <c r="F336" s="17"/>
      <c r="H336" s="34"/>
    </row>
    <row r="337" spans="6:8" x14ac:dyDescent="0.2">
      <c r="F337" s="17"/>
      <c r="H337" s="34"/>
    </row>
    <row r="338" spans="6:8" x14ac:dyDescent="0.2">
      <c r="F338" s="17"/>
      <c r="H338" s="34"/>
    </row>
    <row r="339" spans="6:8" x14ac:dyDescent="0.2">
      <c r="F339" s="17"/>
      <c r="H339" s="34"/>
    </row>
    <row r="340" spans="6:8" x14ac:dyDescent="0.2">
      <c r="F340" s="17"/>
      <c r="H340" s="34"/>
    </row>
    <row r="341" spans="6:8" x14ac:dyDescent="0.2">
      <c r="F341" s="17"/>
      <c r="H341" s="34"/>
    </row>
    <row r="342" spans="6:8" x14ac:dyDescent="0.2">
      <c r="F342" s="17"/>
      <c r="H342" s="34"/>
    </row>
    <row r="343" spans="6:8" x14ac:dyDescent="0.2">
      <c r="F343" s="17"/>
      <c r="H343" s="34"/>
    </row>
    <row r="344" spans="6:8" x14ac:dyDescent="0.2">
      <c r="F344" s="17"/>
      <c r="H344" s="34"/>
    </row>
    <row r="345" spans="6:8" x14ac:dyDescent="0.2">
      <c r="F345" s="17"/>
      <c r="H345" s="34"/>
    </row>
    <row r="346" spans="6:8" x14ac:dyDescent="0.2">
      <c r="F346" s="17"/>
      <c r="H346" s="34"/>
    </row>
    <row r="347" spans="6:8" x14ac:dyDescent="0.2">
      <c r="F347" s="17"/>
      <c r="H347" s="34"/>
    </row>
    <row r="348" spans="6:8" x14ac:dyDescent="0.2">
      <c r="F348" s="17"/>
      <c r="H348" s="34"/>
    </row>
    <row r="349" spans="6:8" x14ac:dyDescent="0.2">
      <c r="F349" s="17"/>
      <c r="H349" s="34"/>
    </row>
    <row r="350" spans="6:8" x14ac:dyDescent="0.2">
      <c r="F350" s="17"/>
      <c r="H350" s="34"/>
    </row>
    <row r="351" spans="6:8" x14ac:dyDescent="0.2">
      <c r="F351" s="17"/>
      <c r="H351" s="34"/>
    </row>
    <row r="352" spans="6:8" x14ac:dyDescent="0.2">
      <c r="F352" s="17"/>
      <c r="H352" s="34"/>
    </row>
    <row r="353" spans="6:8" x14ac:dyDescent="0.2">
      <c r="F353" s="17"/>
      <c r="H353" s="34"/>
    </row>
    <row r="354" spans="6:8" x14ac:dyDescent="0.2">
      <c r="F354" s="17"/>
      <c r="H354" s="34"/>
    </row>
    <row r="355" spans="6:8" x14ac:dyDescent="0.2">
      <c r="F355" s="17"/>
      <c r="H355" s="34"/>
    </row>
    <row r="356" spans="6:8" x14ac:dyDescent="0.2">
      <c r="F356" s="17"/>
      <c r="H356" s="34"/>
    </row>
    <row r="357" spans="6:8" x14ac:dyDescent="0.2">
      <c r="F357" s="17"/>
      <c r="H357" s="34"/>
    </row>
    <row r="358" spans="6:8" x14ac:dyDescent="0.2">
      <c r="F358" s="17"/>
      <c r="H358" s="34"/>
    </row>
    <row r="359" spans="6:8" x14ac:dyDescent="0.2">
      <c r="F359" s="17"/>
      <c r="H359" s="34"/>
    </row>
    <row r="360" spans="6:8" x14ac:dyDescent="0.2">
      <c r="F360" s="17"/>
      <c r="H360" s="34"/>
    </row>
    <row r="361" spans="6:8" x14ac:dyDescent="0.2">
      <c r="F361" s="17"/>
      <c r="H361" s="34"/>
    </row>
    <row r="362" spans="6:8" x14ac:dyDescent="0.2">
      <c r="F362" s="17"/>
      <c r="H362" s="34"/>
    </row>
    <row r="363" spans="6:8" x14ac:dyDescent="0.2">
      <c r="F363" s="17"/>
      <c r="H363" s="34"/>
    </row>
    <row r="364" spans="6:8" x14ac:dyDescent="0.2">
      <c r="F364" s="17"/>
      <c r="H364" s="34"/>
    </row>
    <row r="365" spans="6:8" x14ac:dyDescent="0.2">
      <c r="F365" s="17"/>
      <c r="H365" s="34"/>
    </row>
    <row r="366" spans="6:8" x14ac:dyDescent="0.2">
      <c r="F366" s="17"/>
      <c r="H366" s="34"/>
    </row>
    <row r="367" spans="6:8" x14ac:dyDescent="0.2">
      <c r="F367" s="17"/>
      <c r="H367" s="34"/>
    </row>
    <row r="368" spans="6:8" x14ac:dyDescent="0.2">
      <c r="F368" s="17"/>
      <c r="H368" s="34"/>
    </row>
    <row r="369" spans="6:8" x14ac:dyDescent="0.2">
      <c r="F369" s="17"/>
      <c r="H369" s="34"/>
    </row>
    <row r="370" spans="6:8" x14ac:dyDescent="0.2">
      <c r="F370" s="17"/>
      <c r="H370" s="34"/>
    </row>
    <row r="371" spans="6:8" x14ac:dyDescent="0.2">
      <c r="F371" s="17"/>
      <c r="H371" s="34"/>
    </row>
    <row r="372" spans="6:8" x14ac:dyDescent="0.2">
      <c r="F372" s="17"/>
      <c r="H372" s="34"/>
    </row>
    <row r="373" spans="6:8" x14ac:dyDescent="0.2">
      <c r="F373" s="17"/>
      <c r="H373" s="34"/>
    </row>
    <row r="374" spans="6:8" x14ac:dyDescent="0.2">
      <c r="F374" s="17"/>
      <c r="H374" s="34"/>
    </row>
    <row r="375" spans="6:8" x14ac:dyDescent="0.2">
      <c r="F375" s="17"/>
      <c r="H375" s="34"/>
    </row>
    <row r="376" spans="6:8" x14ac:dyDescent="0.2">
      <c r="F376" s="17"/>
      <c r="H376" s="34"/>
    </row>
    <row r="377" spans="6:8" x14ac:dyDescent="0.2">
      <c r="F377" s="17"/>
      <c r="H377" s="34"/>
    </row>
    <row r="378" spans="6:8" x14ac:dyDescent="0.2">
      <c r="F378" s="17"/>
      <c r="H378" s="34"/>
    </row>
    <row r="379" spans="6:8" x14ac:dyDescent="0.2">
      <c r="F379" s="17"/>
      <c r="H379" s="34"/>
    </row>
    <row r="380" spans="6:8" x14ac:dyDescent="0.2">
      <c r="F380" s="17"/>
      <c r="H380" s="34"/>
    </row>
    <row r="381" spans="6:8" x14ac:dyDescent="0.2">
      <c r="F381" s="17"/>
      <c r="H381" s="34"/>
    </row>
    <row r="382" spans="6:8" x14ac:dyDescent="0.2">
      <c r="F382" s="17"/>
      <c r="H382" s="34"/>
    </row>
    <row r="383" spans="6:8" x14ac:dyDescent="0.2">
      <c r="F383" s="17"/>
      <c r="H383" s="34"/>
    </row>
    <row r="384" spans="6:8" x14ac:dyDescent="0.2">
      <c r="F384" s="17"/>
      <c r="H384" s="34"/>
    </row>
    <row r="385" spans="6:8" x14ac:dyDescent="0.2">
      <c r="F385" s="17"/>
      <c r="H385" s="34"/>
    </row>
    <row r="386" spans="6:8" x14ac:dyDescent="0.2">
      <c r="F386" s="17"/>
      <c r="H386" s="34"/>
    </row>
    <row r="387" spans="6:8" x14ac:dyDescent="0.2">
      <c r="F387" s="17"/>
      <c r="H387" s="34"/>
    </row>
    <row r="388" spans="6:8" x14ac:dyDescent="0.2">
      <c r="F388" s="17"/>
      <c r="H388" s="34"/>
    </row>
    <row r="389" spans="6:8" x14ac:dyDescent="0.2">
      <c r="F389" s="17"/>
      <c r="H389" s="34"/>
    </row>
    <row r="390" spans="6:8" x14ac:dyDescent="0.2">
      <c r="F390" s="17"/>
      <c r="H390" s="34"/>
    </row>
    <row r="391" spans="6:8" x14ac:dyDescent="0.2">
      <c r="F391" s="17"/>
      <c r="H391" s="34"/>
    </row>
    <row r="392" spans="6:8" x14ac:dyDescent="0.2">
      <c r="F392" s="17"/>
      <c r="H392" s="34"/>
    </row>
    <row r="393" spans="6:8" x14ac:dyDescent="0.2">
      <c r="F393" s="17"/>
      <c r="H393" s="34"/>
    </row>
    <row r="394" spans="6:8" x14ac:dyDescent="0.2">
      <c r="F394" s="17"/>
      <c r="H394" s="34"/>
    </row>
    <row r="395" spans="6:8" x14ac:dyDescent="0.2">
      <c r="F395" s="17"/>
      <c r="H395" s="34"/>
    </row>
    <row r="396" spans="6:8" x14ac:dyDescent="0.2">
      <c r="F396" s="17"/>
      <c r="H396" s="34"/>
    </row>
    <row r="397" spans="6:8" x14ac:dyDescent="0.2">
      <c r="F397" s="17"/>
      <c r="H397" s="34"/>
    </row>
    <row r="398" spans="6:8" x14ac:dyDescent="0.2">
      <c r="F398" s="17"/>
      <c r="H398" s="34"/>
    </row>
    <row r="399" spans="6:8" x14ac:dyDescent="0.2">
      <c r="F399" s="17"/>
      <c r="H399" s="34"/>
    </row>
    <row r="400" spans="6:8" x14ac:dyDescent="0.2">
      <c r="F400" s="17"/>
      <c r="H400" s="34"/>
    </row>
    <row r="401" spans="6:8" x14ac:dyDescent="0.2">
      <c r="F401" s="17"/>
      <c r="H401" s="34"/>
    </row>
    <row r="402" spans="6:8" x14ac:dyDescent="0.2">
      <c r="F402" s="17"/>
      <c r="H402" s="34"/>
    </row>
    <row r="403" spans="6:8" x14ac:dyDescent="0.2">
      <c r="F403" s="17"/>
      <c r="H403" s="34"/>
    </row>
    <row r="404" spans="6:8" x14ac:dyDescent="0.2">
      <c r="F404" s="17"/>
      <c r="H404" s="34"/>
    </row>
    <row r="405" spans="6:8" x14ac:dyDescent="0.2">
      <c r="F405" s="17"/>
      <c r="H405" s="34"/>
    </row>
    <row r="406" spans="6:8" x14ac:dyDescent="0.2">
      <c r="F406" s="17"/>
      <c r="H406" s="34"/>
    </row>
    <row r="407" spans="6:8" x14ac:dyDescent="0.2">
      <c r="F407" s="17"/>
      <c r="H407" s="34"/>
    </row>
    <row r="408" spans="6:8" x14ac:dyDescent="0.2">
      <c r="F408" s="17"/>
      <c r="H408" s="34"/>
    </row>
    <row r="409" spans="6:8" x14ac:dyDescent="0.2">
      <c r="F409" s="17"/>
      <c r="H409" s="34"/>
    </row>
    <row r="410" spans="6:8" x14ac:dyDescent="0.2">
      <c r="F410" s="17"/>
      <c r="H410" s="34"/>
    </row>
    <row r="411" spans="6:8" x14ac:dyDescent="0.2">
      <c r="F411" s="17"/>
      <c r="H411" s="34"/>
    </row>
    <row r="412" spans="6:8" x14ac:dyDescent="0.2">
      <c r="F412" s="17"/>
      <c r="H412" s="34"/>
    </row>
    <row r="413" spans="6:8" x14ac:dyDescent="0.2">
      <c r="F413" s="17"/>
      <c r="H413" s="34"/>
    </row>
    <row r="414" spans="6:8" x14ac:dyDescent="0.2">
      <c r="F414" s="17"/>
      <c r="H414" s="34"/>
    </row>
    <row r="415" spans="6:8" x14ac:dyDescent="0.2">
      <c r="F415" s="17"/>
      <c r="H415" s="34"/>
    </row>
    <row r="416" spans="6:8" x14ac:dyDescent="0.2">
      <c r="F416" s="17"/>
      <c r="H416" s="34"/>
    </row>
    <row r="417" spans="6:8" x14ac:dyDescent="0.2">
      <c r="F417" s="17"/>
      <c r="H417" s="34"/>
    </row>
    <row r="418" spans="6:8" x14ac:dyDescent="0.2">
      <c r="F418" s="17"/>
      <c r="H418" s="34"/>
    </row>
    <row r="419" spans="6:8" x14ac:dyDescent="0.2">
      <c r="F419" s="17"/>
      <c r="H419" s="34"/>
    </row>
    <row r="420" spans="6:8" x14ac:dyDescent="0.2">
      <c r="F420" s="17"/>
      <c r="H420" s="34"/>
    </row>
    <row r="421" spans="6:8" x14ac:dyDescent="0.2">
      <c r="F421" s="17"/>
      <c r="H421" s="34"/>
    </row>
    <row r="422" spans="6:8" x14ac:dyDescent="0.2">
      <c r="F422" s="17"/>
      <c r="H422" s="34"/>
    </row>
    <row r="423" spans="6:8" x14ac:dyDescent="0.2">
      <c r="F423" s="17"/>
      <c r="H423" s="34"/>
    </row>
    <row r="424" spans="6:8" x14ac:dyDescent="0.2">
      <c r="F424" s="17"/>
      <c r="H424" s="34"/>
    </row>
    <row r="425" spans="6:8" x14ac:dyDescent="0.2">
      <c r="F425" s="17"/>
      <c r="H425" s="34"/>
    </row>
    <row r="426" spans="6:8" x14ac:dyDescent="0.2">
      <c r="F426" s="17"/>
      <c r="H426" s="34"/>
    </row>
    <row r="427" spans="6:8" x14ac:dyDescent="0.2">
      <c r="F427" s="17"/>
      <c r="H427" s="34"/>
    </row>
    <row r="428" spans="6:8" x14ac:dyDescent="0.2">
      <c r="F428" s="17"/>
      <c r="H428" s="34"/>
    </row>
    <row r="429" spans="6:8" x14ac:dyDescent="0.2">
      <c r="F429" s="17"/>
      <c r="H429" s="34"/>
    </row>
    <row r="430" spans="6:8" x14ac:dyDescent="0.2">
      <c r="F430" s="17"/>
      <c r="H430" s="34"/>
    </row>
    <row r="431" spans="6:8" x14ac:dyDescent="0.2">
      <c r="F431" s="17"/>
      <c r="H431" s="34"/>
    </row>
    <row r="432" spans="6:8" x14ac:dyDescent="0.2">
      <c r="F432" s="17"/>
      <c r="H432" s="34"/>
    </row>
    <row r="433" spans="6:8" x14ac:dyDescent="0.2">
      <c r="F433" s="17"/>
      <c r="H433" s="34"/>
    </row>
    <row r="434" spans="6:8" x14ac:dyDescent="0.2">
      <c r="F434" s="17"/>
      <c r="H434" s="34"/>
    </row>
    <row r="435" spans="6:8" x14ac:dyDescent="0.2">
      <c r="F435" s="17"/>
      <c r="H435" s="34"/>
    </row>
    <row r="436" spans="6:8" x14ac:dyDescent="0.2">
      <c r="F436" s="17"/>
      <c r="H436" s="34"/>
    </row>
    <row r="437" spans="6:8" x14ac:dyDescent="0.2">
      <c r="F437" s="17"/>
      <c r="H437" s="34"/>
    </row>
    <row r="438" spans="6:8" x14ac:dyDescent="0.2">
      <c r="F438" s="17"/>
      <c r="H438" s="34"/>
    </row>
    <row r="439" spans="6:8" x14ac:dyDescent="0.2">
      <c r="F439" s="17"/>
      <c r="H439" s="34"/>
    </row>
    <row r="440" spans="6:8" x14ac:dyDescent="0.2">
      <c r="F440" s="17"/>
      <c r="H440" s="34"/>
    </row>
    <row r="441" spans="6:8" x14ac:dyDescent="0.2">
      <c r="F441" s="17"/>
      <c r="H441" s="34"/>
    </row>
    <row r="442" spans="6:8" x14ac:dyDescent="0.2">
      <c r="F442" s="17"/>
      <c r="H442" s="34"/>
    </row>
    <row r="443" spans="6:8" x14ac:dyDescent="0.2">
      <c r="F443" s="17"/>
      <c r="H443" s="34"/>
    </row>
    <row r="444" spans="6:8" x14ac:dyDescent="0.2">
      <c r="F444" s="17"/>
      <c r="H444" s="34"/>
    </row>
    <row r="445" spans="6:8" x14ac:dyDescent="0.2">
      <c r="F445" s="17"/>
      <c r="H445" s="34"/>
    </row>
    <row r="446" spans="6:8" x14ac:dyDescent="0.2">
      <c r="F446" s="17"/>
      <c r="H446" s="34"/>
    </row>
    <row r="447" spans="6:8" x14ac:dyDescent="0.2">
      <c r="F447" s="17"/>
      <c r="H447" s="34"/>
    </row>
    <row r="448" spans="6:8" x14ac:dyDescent="0.2">
      <c r="F448" s="17"/>
      <c r="H448" s="34"/>
    </row>
    <row r="449" spans="6:8" x14ac:dyDescent="0.2">
      <c r="F449" s="17"/>
      <c r="H449" s="34"/>
    </row>
    <row r="450" spans="6:8" x14ac:dyDescent="0.2">
      <c r="F450" s="17"/>
      <c r="H450" s="34"/>
    </row>
    <row r="451" spans="6:8" x14ac:dyDescent="0.2">
      <c r="F451" s="17"/>
      <c r="H451" s="34"/>
    </row>
    <row r="452" spans="6:8" x14ac:dyDescent="0.2">
      <c r="F452" s="17"/>
      <c r="H452" s="34"/>
    </row>
    <row r="453" spans="6:8" x14ac:dyDescent="0.2">
      <c r="F453" s="17"/>
      <c r="H453" s="34"/>
    </row>
    <row r="454" spans="6:8" x14ac:dyDescent="0.2">
      <c r="F454" s="17"/>
      <c r="H454" s="34"/>
    </row>
    <row r="455" spans="6:8" x14ac:dyDescent="0.2">
      <c r="F455" s="17"/>
      <c r="H455" s="34"/>
    </row>
    <row r="456" spans="6:8" x14ac:dyDescent="0.2">
      <c r="F456" s="17"/>
      <c r="H456" s="34"/>
    </row>
    <row r="457" spans="6:8" x14ac:dyDescent="0.2">
      <c r="F457" s="17"/>
      <c r="H457" s="34"/>
    </row>
    <row r="458" spans="6:8" x14ac:dyDescent="0.2">
      <c r="F458" s="17"/>
      <c r="H458" s="34"/>
    </row>
    <row r="459" spans="6:8" x14ac:dyDescent="0.2">
      <c r="F459" s="17"/>
      <c r="H459" s="34"/>
    </row>
    <row r="460" spans="6:8" x14ac:dyDescent="0.2">
      <c r="F460" s="17"/>
      <c r="H460" s="34"/>
    </row>
    <row r="461" spans="6:8" x14ac:dyDescent="0.2">
      <c r="F461" s="17"/>
      <c r="H461" s="34"/>
    </row>
    <row r="462" spans="6:8" x14ac:dyDescent="0.2">
      <c r="F462" s="17"/>
      <c r="H462" s="34"/>
    </row>
    <row r="463" spans="6:8" x14ac:dyDescent="0.2">
      <c r="F463" s="17"/>
      <c r="H463" s="34"/>
    </row>
    <row r="464" spans="6:8" x14ac:dyDescent="0.2">
      <c r="F464" s="17"/>
      <c r="H464" s="34"/>
    </row>
    <row r="465" spans="6:8" x14ac:dyDescent="0.2">
      <c r="F465" s="17"/>
      <c r="H465" s="34"/>
    </row>
    <row r="466" spans="6:8" x14ac:dyDescent="0.2">
      <c r="F466" s="17"/>
      <c r="H466" s="34"/>
    </row>
    <row r="467" spans="6:8" x14ac:dyDescent="0.2">
      <c r="F467" s="17"/>
      <c r="H467" s="34"/>
    </row>
    <row r="468" spans="6:8" x14ac:dyDescent="0.2">
      <c r="F468" s="17"/>
      <c r="H468" s="34"/>
    </row>
    <row r="469" spans="6:8" x14ac:dyDescent="0.2">
      <c r="F469" s="17"/>
      <c r="H469" s="34"/>
    </row>
    <row r="470" spans="6:8" x14ac:dyDescent="0.2">
      <c r="F470" s="17"/>
      <c r="H470" s="34"/>
    </row>
    <row r="471" spans="6:8" x14ac:dyDescent="0.2">
      <c r="F471" s="17"/>
      <c r="H471" s="34"/>
    </row>
    <row r="472" spans="6:8" x14ac:dyDescent="0.2">
      <c r="F472" s="17"/>
      <c r="H472" s="34"/>
    </row>
    <row r="473" spans="6:8" x14ac:dyDescent="0.2">
      <c r="F473" s="17"/>
      <c r="H473" s="34"/>
    </row>
    <row r="474" spans="6:8" x14ac:dyDescent="0.2">
      <c r="F474" s="17"/>
      <c r="H474" s="34"/>
    </row>
    <row r="475" spans="6:8" x14ac:dyDescent="0.2">
      <c r="F475" s="17"/>
      <c r="H475" s="34"/>
    </row>
    <row r="476" spans="6:8" x14ac:dyDescent="0.2">
      <c r="F476" s="17"/>
      <c r="H476" s="34"/>
    </row>
    <row r="477" spans="6:8" x14ac:dyDescent="0.2">
      <c r="F477" s="17"/>
      <c r="H477" s="34"/>
    </row>
    <row r="478" spans="6:8" x14ac:dyDescent="0.2">
      <c r="F478" s="17"/>
      <c r="H478" s="34"/>
    </row>
    <row r="479" spans="6:8" x14ac:dyDescent="0.2">
      <c r="F479" s="17"/>
      <c r="H479" s="34"/>
    </row>
    <row r="480" spans="6:8" x14ac:dyDescent="0.2">
      <c r="F480" s="17"/>
      <c r="H480" s="34"/>
    </row>
    <row r="481" spans="6:8" x14ac:dyDescent="0.2">
      <c r="F481" s="17"/>
      <c r="H481" s="34"/>
    </row>
    <row r="482" spans="6:8" x14ac:dyDescent="0.2">
      <c r="F482" s="17"/>
      <c r="H482" s="34"/>
    </row>
    <row r="483" spans="6:8" x14ac:dyDescent="0.2">
      <c r="F483" s="17"/>
      <c r="H483" s="34"/>
    </row>
    <row r="484" spans="6:8" x14ac:dyDescent="0.2">
      <c r="F484" s="17"/>
      <c r="H484" s="34"/>
    </row>
    <row r="485" spans="6:8" x14ac:dyDescent="0.2">
      <c r="F485" s="17"/>
      <c r="H485" s="34"/>
    </row>
    <row r="486" spans="6:8" x14ac:dyDescent="0.2">
      <c r="F486" s="17"/>
      <c r="H486" s="34"/>
    </row>
    <row r="487" spans="6:8" x14ac:dyDescent="0.2">
      <c r="F487" s="17"/>
      <c r="H487" s="34"/>
    </row>
    <row r="488" spans="6:8" x14ac:dyDescent="0.2">
      <c r="F488" s="17"/>
      <c r="H488" s="34"/>
    </row>
    <row r="489" spans="6:8" x14ac:dyDescent="0.2">
      <c r="F489" s="17"/>
      <c r="H489" s="34"/>
    </row>
    <row r="490" spans="6:8" x14ac:dyDescent="0.2">
      <c r="F490" s="17"/>
      <c r="H490" s="34"/>
    </row>
    <row r="491" spans="6:8" x14ac:dyDescent="0.2">
      <c r="F491" s="17"/>
      <c r="H491" s="34"/>
    </row>
    <row r="492" spans="6:8" x14ac:dyDescent="0.2">
      <c r="F492" s="17"/>
      <c r="H492" s="34"/>
    </row>
    <row r="493" spans="6:8" x14ac:dyDescent="0.2">
      <c r="F493" s="17"/>
      <c r="H493" s="34"/>
    </row>
    <row r="494" spans="6:8" x14ac:dyDescent="0.2">
      <c r="F494" s="17"/>
      <c r="H494" s="34"/>
    </row>
    <row r="495" spans="6:8" x14ac:dyDescent="0.2">
      <c r="F495" s="17"/>
      <c r="H495" s="34"/>
    </row>
    <row r="496" spans="6:8" x14ac:dyDescent="0.2">
      <c r="F496" s="17"/>
      <c r="H496" s="34"/>
    </row>
    <row r="497" spans="6:8" x14ac:dyDescent="0.2">
      <c r="F497" s="17"/>
      <c r="H497" s="34"/>
    </row>
    <row r="498" spans="6:8" x14ac:dyDescent="0.2">
      <c r="F498" s="17"/>
      <c r="H498" s="34"/>
    </row>
    <row r="499" spans="6:8" x14ac:dyDescent="0.2">
      <c r="F499" s="17"/>
      <c r="H499" s="34"/>
    </row>
    <row r="500" spans="6:8" x14ac:dyDescent="0.2">
      <c r="F500" s="17"/>
      <c r="H500" s="34"/>
    </row>
    <row r="501" spans="6:8" x14ac:dyDescent="0.2">
      <c r="F501" s="17"/>
      <c r="H501" s="34"/>
    </row>
    <row r="502" spans="6:8" x14ac:dyDescent="0.2">
      <c r="F502" s="17"/>
      <c r="H502" s="34"/>
    </row>
    <row r="503" spans="6:8" x14ac:dyDescent="0.2">
      <c r="F503" s="17"/>
      <c r="H503" s="34"/>
    </row>
    <row r="504" spans="6:8" x14ac:dyDescent="0.2">
      <c r="F504" s="17"/>
      <c r="H504" s="34"/>
    </row>
    <row r="505" spans="6:8" x14ac:dyDescent="0.2">
      <c r="F505" s="17"/>
      <c r="H505" s="34"/>
    </row>
    <row r="506" spans="6:8" x14ac:dyDescent="0.2">
      <c r="F506" s="17"/>
      <c r="H506" s="34"/>
    </row>
    <row r="507" spans="6:8" x14ac:dyDescent="0.2">
      <c r="F507" s="17"/>
      <c r="H507" s="34"/>
    </row>
    <row r="508" spans="6:8" x14ac:dyDescent="0.2">
      <c r="F508" s="17"/>
      <c r="H508" s="34"/>
    </row>
    <row r="509" spans="6:8" x14ac:dyDescent="0.2">
      <c r="F509" s="17"/>
      <c r="H509" s="34"/>
    </row>
    <row r="510" spans="6:8" x14ac:dyDescent="0.2">
      <c r="F510" s="17"/>
      <c r="H510" s="34"/>
    </row>
    <row r="511" spans="6:8" x14ac:dyDescent="0.2">
      <c r="F511" s="17"/>
      <c r="H511" s="34"/>
    </row>
    <row r="512" spans="6:8" x14ac:dyDescent="0.2">
      <c r="F512" s="17"/>
      <c r="H512" s="34"/>
    </row>
    <row r="513" spans="6:8" x14ac:dyDescent="0.2">
      <c r="F513" s="17"/>
      <c r="H513" s="34"/>
    </row>
    <row r="514" spans="6:8" x14ac:dyDescent="0.2">
      <c r="F514" s="17"/>
      <c r="H514" s="34"/>
    </row>
    <row r="515" spans="6:8" x14ac:dyDescent="0.2">
      <c r="F515" s="17"/>
      <c r="H515" s="34"/>
    </row>
    <row r="516" spans="6:8" x14ac:dyDescent="0.2">
      <c r="F516" s="17"/>
      <c r="H516" s="34"/>
    </row>
    <row r="517" spans="6:8" x14ac:dyDescent="0.2">
      <c r="F517" s="17"/>
      <c r="H517" s="34"/>
    </row>
    <row r="518" spans="6:8" x14ac:dyDescent="0.2">
      <c r="F518" s="17"/>
      <c r="H518" s="34"/>
    </row>
    <row r="519" spans="6:8" x14ac:dyDescent="0.2">
      <c r="F519" s="17"/>
      <c r="H519" s="34"/>
    </row>
    <row r="520" spans="6:8" x14ac:dyDescent="0.2">
      <c r="F520" s="17"/>
      <c r="H520" s="34"/>
    </row>
    <row r="521" spans="6:8" x14ac:dyDescent="0.2">
      <c r="F521" s="17"/>
      <c r="H521" s="34"/>
    </row>
    <row r="522" spans="6:8" x14ac:dyDescent="0.2">
      <c r="F522" s="17"/>
      <c r="H522" s="34"/>
    </row>
    <row r="523" spans="6:8" x14ac:dyDescent="0.2">
      <c r="F523" s="17"/>
      <c r="H523" s="34"/>
    </row>
    <row r="524" spans="6:8" x14ac:dyDescent="0.2">
      <c r="F524" s="17"/>
      <c r="H524" s="34"/>
    </row>
    <row r="525" spans="6:8" x14ac:dyDescent="0.2">
      <c r="F525" s="17"/>
      <c r="H525" s="34"/>
    </row>
    <row r="526" spans="6:8" x14ac:dyDescent="0.2">
      <c r="F526" s="17"/>
      <c r="H526" s="34"/>
    </row>
    <row r="527" spans="6:8" x14ac:dyDescent="0.2">
      <c r="F527" s="17"/>
      <c r="H527" s="34"/>
    </row>
    <row r="528" spans="6:8" x14ac:dyDescent="0.2">
      <c r="F528" s="17"/>
      <c r="H528" s="34"/>
    </row>
    <row r="529" spans="6:8" x14ac:dyDescent="0.2">
      <c r="F529" s="17"/>
      <c r="H529" s="34"/>
    </row>
    <row r="530" spans="6:8" x14ac:dyDescent="0.2">
      <c r="F530" s="17"/>
      <c r="H530" s="34"/>
    </row>
    <row r="531" spans="6:8" x14ac:dyDescent="0.2">
      <c r="F531" s="17"/>
      <c r="H531" s="34"/>
    </row>
    <row r="532" spans="6:8" x14ac:dyDescent="0.2">
      <c r="F532" s="17"/>
      <c r="H532" s="34"/>
    </row>
    <row r="533" spans="6:8" x14ac:dyDescent="0.2">
      <c r="F533" s="17"/>
      <c r="H533" s="34"/>
    </row>
    <row r="534" spans="6:8" x14ac:dyDescent="0.2">
      <c r="F534" s="17"/>
      <c r="H534" s="34"/>
    </row>
    <row r="535" spans="6:8" x14ac:dyDescent="0.2">
      <c r="F535" s="17"/>
      <c r="H535" s="34"/>
    </row>
    <row r="536" spans="6:8" x14ac:dyDescent="0.2">
      <c r="F536" s="17"/>
      <c r="H536" s="34"/>
    </row>
    <row r="537" spans="6:8" x14ac:dyDescent="0.2">
      <c r="F537" s="17"/>
      <c r="H537" s="34"/>
    </row>
    <row r="538" spans="6:8" x14ac:dyDescent="0.2">
      <c r="F538" s="17"/>
      <c r="H538" s="34"/>
    </row>
    <row r="539" spans="6:8" x14ac:dyDescent="0.2">
      <c r="F539" s="17"/>
      <c r="H539" s="34"/>
    </row>
    <row r="540" spans="6:8" x14ac:dyDescent="0.2">
      <c r="F540" s="17"/>
      <c r="H540" s="34"/>
    </row>
    <row r="541" spans="6:8" x14ac:dyDescent="0.2">
      <c r="F541" s="17"/>
      <c r="H541" s="34"/>
    </row>
    <row r="542" spans="6:8" x14ac:dyDescent="0.2">
      <c r="F542" s="17"/>
      <c r="H542" s="34"/>
    </row>
    <row r="543" spans="6:8" x14ac:dyDescent="0.2">
      <c r="F543" s="17"/>
      <c r="H543" s="34"/>
    </row>
    <row r="544" spans="6:8" x14ac:dyDescent="0.2">
      <c r="F544" s="17"/>
      <c r="H544" s="34"/>
    </row>
    <row r="545" spans="6:8" x14ac:dyDescent="0.2">
      <c r="F545" s="17"/>
      <c r="H545" s="34"/>
    </row>
    <row r="546" spans="6:8" x14ac:dyDescent="0.2">
      <c r="F546" s="17"/>
      <c r="H546" s="34"/>
    </row>
    <row r="547" spans="6:8" x14ac:dyDescent="0.2">
      <c r="F547" s="17"/>
      <c r="H547" s="34"/>
    </row>
    <row r="548" spans="6:8" x14ac:dyDescent="0.2">
      <c r="F548" s="17"/>
      <c r="H548" s="34"/>
    </row>
    <row r="549" spans="6:8" x14ac:dyDescent="0.2">
      <c r="F549" s="17"/>
      <c r="H549" s="34"/>
    </row>
    <row r="550" spans="6:8" x14ac:dyDescent="0.2">
      <c r="F550" s="17"/>
      <c r="H550" s="34"/>
    </row>
    <row r="551" spans="6:8" x14ac:dyDescent="0.2">
      <c r="F551" s="17"/>
      <c r="H551" s="34"/>
    </row>
    <row r="552" spans="6:8" x14ac:dyDescent="0.2">
      <c r="F552" s="17"/>
      <c r="H552" s="34"/>
    </row>
    <row r="553" spans="6:8" x14ac:dyDescent="0.2">
      <c r="F553" s="17"/>
      <c r="H553" s="34"/>
    </row>
    <row r="554" spans="6:8" x14ac:dyDescent="0.2">
      <c r="F554" s="17"/>
      <c r="H554" s="34"/>
    </row>
    <row r="555" spans="6:8" x14ac:dyDescent="0.2">
      <c r="F555" s="17"/>
      <c r="H555" s="34"/>
    </row>
    <row r="556" spans="6:8" x14ac:dyDescent="0.2">
      <c r="F556" s="17"/>
      <c r="H556" s="34"/>
    </row>
    <row r="557" spans="6:8" x14ac:dyDescent="0.2">
      <c r="F557" s="17"/>
      <c r="H557" s="34"/>
    </row>
    <row r="558" spans="6:8" x14ac:dyDescent="0.2">
      <c r="F558" s="17"/>
      <c r="H558" s="34"/>
    </row>
    <row r="559" spans="6:8" x14ac:dyDescent="0.2">
      <c r="F559" s="17"/>
      <c r="H559" s="34"/>
    </row>
    <row r="560" spans="6:8" x14ac:dyDescent="0.2">
      <c r="F560" s="17"/>
      <c r="H560" s="34"/>
    </row>
    <row r="561" spans="6:8" x14ac:dyDescent="0.2">
      <c r="F561" s="17"/>
      <c r="H561" s="34"/>
    </row>
    <row r="562" spans="6:8" x14ac:dyDescent="0.2">
      <c r="F562" s="17"/>
      <c r="H562" s="34"/>
    </row>
    <row r="563" spans="6:8" x14ac:dyDescent="0.2">
      <c r="F563" s="17"/>
      <c r="H563" s="34"/>
    </row>
    <row r="564" spans="6:8" x14ac:dyDescent="0.2">
      <c r="F564" s="17"/>
      <c r="H564" s="34"/>
    </row>
    <row r="565" spans="6:8" x14ac:dyDescent="0.2">
      <c r="F565" s="17"/>
      <c r="H565" s="34"/>
    </row>
    <row r="566" spans="6:8" x14ac:dyDescent="0.2">
      <c r="F566" s="17"/>
      <c r="H566" s="34"/>
    </row>
    <row r="567" spans="6:8" x14ac:dyDescent="0.2">
      <c r="F567" s="17"/>
      <c r="H567" s="34"/>
    </row>
    <row r="568" spans="6:8" x14ac:dyDescent="0.2">
      <c r="F568" s="17"/>
      <c r="H568" s="34"/>
    </row>
    <row r="569" spans="6:8" x14ac:dyDescent="0.2">
      <c r="F569" s="17"/>
      <c r="H569" s="34"/>
    </row>
    <row r="570" spans="6:8" x14ac:dyDescent="0.2">
      <c r="F570" s="17"/>
      <c r="H570" s="34"/>
    </row>
    <row r="571" spans="6:8" x14ac:dyDescent="0.2">
      <c r="F571" s="17"/>
      <c r="H571" s="34"/>
    </row>
    <row r="572" spans="6:8" x14ac:dyDescent="0.2">
      <c r="F572" s="17"/>
      <c r="H572" s="34"/>
    </row>
    <row r="573" spans="6:8" x14ac:dyDescent="0.2">
      <c r="F573" s="17"/>
      <c r="H573" s="34"/>
    </row>
    <row r="574" spans="6:8" x14ac:dyDescent="0.2">
      <c r="F574" s="17"/>
      <c r="H574" s="34"/>
    </row>
    <row r="575" spans="6:8" x14ac:dyDescent="0.2">
      <c r="F575" s="17"/>
      <c r="H575" s="34"/>
    </row>
    <row r="576" spans="6:8" x14ac:dyDescent="0.2">
      <c r="F576" s="17"/>
      <c r="H576" s="34"/>
    </row>
    <row r="577" spans="6:8" x14ac:dyDescent="0.2">
      <c r="F577" s="17"/>
      <c r="H577" s="34"/>
    </row>
    <row r="578" spans="6:8" x14ac:dyDescent="0.2">
      <c r="F578" s="17"/>
      <c r="H578" s="34"/>
    </row>
    <row r="579" spans="6:8" x14ac:dyDescent="0.2">
      <c r="F579" s="17"/>
      <c r="H579" s="34"/>
    </row>
    <row r="580" spans="6:8" x14ac:dyDescent="0.2">
      <c r="F580" s="17"/>
      <c r="H580" s="34"/>
    </row>
    <row r="581" spans="6:8" x14ac:dyDescent="0.2">
      <c r="F581" s="17"/>
      <c r="H581" s="34"/>
    </row>
    <row r="582" spans="6:8" x14ac:dyDescent="0.2">
      <c r="F582" s="17"/>
      <c r="H582" s="34"/>
    </row>
    <row r="583" spans="6:8" x14ac:dyDescent="0.2">
      <c r="F583" s="17"/>
      <c r="H583" s="34"/>
    </row>
    <row r="584" spans="6:8" x14ac:dyDescent="0.2">
      <c r="F584" s="17"/>
      <c r="H584" s="34"/>
    </row>
    <row r="585" spans="6:8" x14ac:dyDescent="0.2">
      <c r="F585" s="17"/>
      <c r="H585" s="34"/>
    </row>
    <row r="586" spans="6:8" x14ac:dyDescent="0.2">
      <c r="F586" s="17"/>
      <c r="H586" s="34"/>
    </row>
    <row r="587" spans="6:8" x14ac:dyDescent="0.2">
      <c r="F587" s="17"/>
      <c r="H587" s="34"/>
    </row>
    <row r="588" spans="6:8" x14ac:dyDescent="0.2">
      <c r="F588" s="17"/>
      <c r="H588" s="34"/>
    </row>
    <row r="589" spans="6:8" x14ac:dyDescent="0.2">
      <c r="F589" s="17"/>
      <c r="H589" s="34"/>
    </row>
    <row r="590" spans="6:8" x14ac:dyDescent="0.2">
      <c r="F590" s="17"/>
      <c r="H590" s="34"/>
    </row>
    <row r="591" spans="6:8" x14ac:dyDescent="0.2">
      <c r="F591" s="17"/>
      <c r="H591" s="34"/>
    </row>
    <row r="592" spans="6:8" x14ac:dyDescent="0.2">
      <c r="F592" s="17"/>
      <c r="H592" s="34"/>
    </row>
    <row r="593" spans="6:8" x14ac:dyDescent="0.2">
      <c r="F593" s="17"/>
      <c r="H593" s="34"/>
    </row>
    <row r="594" spans="6:8" x14ac:dyDescent="0.2">
      <c r="F594" s="17"/>
      <c r="H594" s="34"/>
    </row>
    <row r="595" spans="6:8" x14ac:dyDescent="0.2">
      <c r="F595" s="17"/>
      <c r="H595" s="34"/>
    </row>
    <row r="596" spans="6:8" x14ac:dyDescent="0.2">
      <c r="F596" s="17"/>
      <c r="H596" s="34"/>
    </row>
    <row r="597" spans="6:8" x14ac:dyDescent="0.2">
      <c r="F597" s="17"/>
      <c r="H597" s="34"/>
    </row>
    <row r="598" spans="6:8" x14ac:dyDescent="0.2">
      <c r="F598" s="17"/>
      <c r="H598" s="34"/>
    </row>
    <row r="599" spans="6:8" x14ac:dyDescent="0.2">
      <c r="F599" s="17"/>
      <c r="H599" s="34"/>
    </row>
    <row r="600" spans="6:8" x14ac:dyDescent="0.2">
      <c r="F600" s="17"/>
      <c r="H600" s="34"/>
    </row>
    <row r="601" spans="6:8" x14ac:dyDescent="0.2">
      <c r="F601" s="17"/>
      <c r="H601" s="34"/>
    </row>
    <row r="602" spans="6:8" x14ac:dyDescent="0.2">
      <c r="F602" s="17"/>
      <c r="H602" s="34"/>
    </row>
    <row r="603" spans="6:8" x14ac:dyDescent="0.2">
      <c r="F603" s="17"/>
      <c r="H603" s="34"/>
    </row>
    <row r="604" spans="6:8" x14ac:dyDescent="0.2">
      <c r="F604" s="17"/>
      <c r="H604" s="34"/>
    </row>
    <row r="605" spans="6:8" x14ac:dyDescent="0.2">
      <c r="F605" s="17"/>
      <c r="H605" s="34"/>
    </row>
    <row r="606" spans="6:8" x14ac:dyDescent="0.2">
      <c r="F606" s="17"/>
      <c r="H606" s="34"/>
    </row>
    <row r="607" spans="6:8" x14ac:dyDescent="0.2">
      <c r="F607" s="17"/>
      <c r="H607" s="34"/>
    </row>
    <row r="608" spans="6:8" x14ac:dyDescent="0.2">
      <c r="F608" s="17"/>
      <c r="H608" s="34"/>
    </row>
    <row r="609" spans="6:8" x14ac:dyDescent="0.2">
      <c r="F609" s="17"/>
      <c r="H609" s="34"/>
    </row>
    <row r="610" spans="6:8" x14ac:dyDescent="0.2">
      <c r="F610" s="17"/>
      <c r="H610" s="34"/>
    </row>
    <row r="611" spans="6:8" x14ac:dyDescent="0.2">
      <c r="F611" s="17"/>
      <c r="H611" s="34"/>
    </row>
    <row r="612" spans="6:8" x14ac:dyDescent="0.2">
      <c r="F612" s="17"/>
      <c r="H612" s="34"/>
    </row>
    <row r="613" spans="6:8" x14ac:dyDescent="0.2">
      <c r="F613" s="17"/>
      <c r="H613" s="34"/>
    </row>
    <row r="614" spans="6:8" x14ac:dyDescent="0.2">
      <c r="F614" s="17"/>
      <c r="H614" s="34"/>
    </row>
    <row r="615" spans="6:8" x14ac:dyDescent="0.2">
      <c r="F615" s="17"/>
      <c r="H615" s="34"/>
    </row>
    <row r="616" spans="6:8" x14ac:dyDescent="0.2">
      <c r="F616" s="17"/>
      <c r="H616" s="34"/>
    </row>
    <row r="617" spans="6:8" x14ac:dyDescent="0.2">
      <c r="F617" s="17"/>
      <c r="H617" s="34"/>
    </row>
    <row r="618" spans="6:8" x14ac:dyDescent="0.2">
      <c r="F618" s="17"/>
      <c r="H618" s="34"/>
    </row>
    <row r="619" spans="6:8" x14ac:dyDescent="0.2">
      <c r="F619" s="17"/>
      <c r="H619" s="34"/>
    </row>
    <row r="620" spans="6:8" x14ac:dyDescent="0.2">
      <c r="F620" s="17"/>
      <c r="H620" s="34"/>
    </row>
    <row r="621" spans="6:8" x14ac:dyDescent="0.2">
      <c r="F621" s="17"/>
      <c r="H621" s="34"/>
    </row>
    <row r="622" spans="6:8" x14ac:dyDescent="0.2">
      <c r="F622" s="17"/>
      <c r="H622" s="34"/>
    </row>
    <row r="623" spans="6:8" x14ac:dyDescent="0.2">
      <c r="F623" s="17"/>
      <c r="H623" s="34"/>
    </row>
    <row r="624" spans="6:8" x14ac:dyDescent="0.2">
      <c r="F624" s="17"/>
      <c r="H624" s="34"/>
    </row>
    <row r="625" spans="6:8" x14ac:dyDescent="0.2">
      <c r="F625" s="17"/>
      <c r="H625" s="34"/>
    </row>
    <row r="626" spans="6:8" x14ac:dyDescent="0.2">
      <c r="F626" s="17"/>
      <c r="H626" s="34"/>
    </row>
    <row r="627" spans="6:8" x14ac:dyDescent="0.2">
      <c r="F627" s="17"/>
      <c r="H627" s="34"/>
    </row>
    <row r="628" spans="6:8" x14ac:dyDescent="0.2">
      <c r="F628" s="17"/>
      <c r="H628" s="34"/>
    </row>
    <row r="629" spans="6:8" x14ac:dyDescent="0.2">
      <c r="F629" s="17"/>
      <c r="H629" s="34"/>
    </row>
    <row r="630" spans="6:8" x14ac:dyDescent="0.2">
      <c r="F630" s="17"/>
      <c r="H630" s="34"/>
    </row>
  </sheetData>
  <mergeCells count="1">
    <mergeCell ref="A3:E3"/>
  </mergeCells>
  <conditionalFormatting sqref="I4">
    <cfRule type="cellIs" dxfId="19" priority="2" operator="notEqual">
      <formula>0</formula>
    </cfRule>
  </conditionalFormatting>
  <conditionalFormatting sqref="F13:H630">
    <cfRule type="expression" dxfId="18" priority="1">
      <formula>$F13="Total"</formula>
    </cfRule>
  </conditionalFormatting>
  <dataValidations count="1">
    <dataValidation type="list" allowBlank="1" showInputMessage="1" showErrorMessage="1" sqref="F12:G12" xr:uid="{CD834F86-FBFC-49C7-8E8B-DF2F981C19EF}">
      <formula1>LU_Data_Table_Headers</formula1>
    </dataValidation>
  </dataValidations>
  <hyperlinks>
    <hyperlink ref="A3:E3" location="HL_Navigator" tooltip="Go to Navigator (Table of Contents)" display="Navigator" xr:uid="{C83F7F63-F77D-481B-9FD3-ACD44B0B8B18}"/>
    <hyperlink ref="A3" location="HL_Navigator" display="Navigator" xr:uid="{841DBD83-B0FF-4DCD-ADD2-CD54571E2A15}"/>
    <hyperlink ref="I4" location="Overall_Error_Check" tooltip="Go to Overall Error Check" display="Overall_Error_Check" xr:uid="{DC75AE2B-C2C2-446B-88DB-369A46900356}"/>
  </hyperlink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2B3086-30EB-4973-9F52-D9C1AB00AF2D}">
  <sheetPr>
    <outlinePr summaryBelow="0" summaryRight="0"/>
  </sheetPr>
  <dimension ref="A1:Q25"/>
  <sheetViews>
    <sheetView showGridLines="0" workbookViewId="0">
      <pane ySplit="4" topLeftCell="A5" activePane="bottomLeft" state="frozen"/>
      <selection pane="bottomLeft" activeCell="A3" sqref="A3:E3"/>
    </sheetView>
  </sheetViews>
  <sheetFormatPr defaultRowHeight="12" x14ac:dyDescent="0.2"/>
  <cols>
    <col min="1" max="5" width="3.7109375" customWidth="1"/>
    <col min="6" max="6" width="11.28515625" bestFit="1" customWidth="1"/>
    <col min="7" max="7" width="12.42578125" bestFit="1" customWidth="1"/>
    <col min="8" max="8" width="10" bestFit="1" customWidth="1"/>
  </cols>
  <sheetData>
    <row r="1" spans="1:17" ht="20.25" x14ac:dyDescent="0.3">
      <c r="A1" s="14" t="str">
        <f ca="1">IF(ISERROR(RIGHT(CELL("filename",A1),LEN(CELL("filename",A1))-FIND("]",CELL("filename",A1)))),
"",
RIGHT(CELL("filename",A1),LEN(CELL("filename",A1))-FIND("]",CELL("filename",A1))))</f>
        <v>Multiple Column GROUPBY Values</v>
      </c>
    </row>
    <row r="2" spans="1:17" ht="18" x14ac:dyDescent="0.25">
      <c r="A2" s="16" t="str">
        <f ca="1">Model_Name</f>
        <v>SP Eta LAMBDA et al.xlsx</v>
      </c>
    </row>
    <row r="3" spans="1:17" x14ac:dyDescent="0.2">
      <c r="A3" s="73" t="s">
        <v>1</v>
      </c>
      <c r="B3" s="73"/>
      <c r="C3" s="73"/>
      <c r="D3" s="73"/>
      <c r="E3" s="73"/>
    </row>
    <row r="4" spans="1:17" ht="14.25" x14ac:dyDescent="0.2">
      <c r="E4" t="s">
        <v>2</v>
      </c>
      <c r="I4" s="1">
        <f>Overall_Error_Check</f>
        <v>0</v>
      </c>
    </row>
    <row r="5" spans="1:17" x14ac:dyDescent="0.2">
      <c r="A5" s="11"/>
    </row>
    <row r="6" spans="1:17" ht="16.5" thickBot="1" x14ac:dyDescent="0.3">
      <c r="B6" s="40">
        <f>MAX($B$5:$B5)+1</f>
        <v>1</v>
      </c>
      <c r="C6" s="2" t="str">
        <f ca="1">A1</f>
        <v>Multiple Column GROUPBY Values</v>
      </c>
      <c r="D6" s="2"/>
      <c r="E6" s="2"/>
      <c r="F6" s="2"/>
      <c r="G6" s="2"/>
      <c r="H6" s="2"/>
      <c r="I6" s="2"/>
      <c r="J6" s="2"/>
      <c r="K6" s="2"/>
      <c r="L6" s="2"/>
      <c r="M6" s="2"/>
      <c r="N6" s="2"/>
      <c r="O6" s="2"/>
      <c r="P6" s="2"/>
      <c r="Q6" s="2"/>
    </row>
    <row r="7" spans="1:17" ht="12.75" thickTop="1" x14ac:dyDescent="0.2"/>
    <row r="8" spans="1:17" ht="16.5" x14ac:dyDescent="0.25">
      <c r="C8" s="3" t="s">
        <v>69</v>
      </c>
    </row>
    <row r="10" spans="1:17" ht="15" x14ac:dyDescent="0.25">
      <c r="D10" s="4" t="s">
        <v>125</v>
      </c>
    </row>
    <row r="12" spans="1:17" x14ac:dyDescent="0.2">
      <c r="F12" s="13" t="s">
        <v>105</v>
      </c>
      <c r="G12" s="13" t="s">
        <v>106</v>
      </c>
      <c r="H12" s="13" t="s">
        <v>108</v>
      </c>
      <c r="I12" s="13" t="s">
        <v>143</v>
      </c>
    </row>
    <row r="13" spans="1:17" x14ac:dyDescent="0.2">
      <c r="F13" s="62" cm="1">
        <f t="array" ref="F13:I25">_xlfn.GROUPBY(_xlfn.CHOOSECOLS(tbl[],1,2),tbl[[Sales]:[Rating]],_xleta.AVERAGE)</f>
        <v>2020</v>
      </c>
      <c r="G13" t="str">
        <v>Accessories</v>
      </c>
      <c r="H13" s="34">
        <v>2058.5106382978724</v>
      </c>
      <c r="I13" s="35">
        <v>0.47499999999999992</v>
      </c>
      <c r="K13" s="19" t="str">
        <f ca="1">IFERROR(_xlfn.FORMULATEXT(F13),"")</f>
        <v>=GROUPBY(CHOOSECOLS(tbl,1,2),tbl[[Sales]:[Rating]],AVERAGE)</v>
      </c>
    </row>
    <row r="14" spans="1:17" x14ac:dyDescent="0.2">
      <c r="F14" s="62">
        <v>2020</v>
      </c>
      <c r="G14" t="str">
        <v>Bikes</v>
      </c>
      <c r="H14" s="34">
        <v>1658.6206896551723</v>
      </c>
      <c r="I14" s="35">
        <v>0.5126436781609196</v>
      </c>
    </row>
    <row r="15" spans="1:17" x14ac:dyDescent="0.2">
      <c r="F15" s="62">
        <v>2020</v>
      </c>
      <c r="G15" t="str">
        <v>Clothing</v>
      </c>
      <c r="H15" s="34">
        <v>2203.6144578313251</v>
      </c>
      <c r="I15" s="35">
        <v>0.4945783132530121</v>
      </c>
    </row>
    <row r="16" spans="1:17" x14ac:dyDescent="0.2">
      <c r="F16" s="62">
        <v>2020</v>
      </c>
      <c r="G16" t="str">
        <v>Components</v>
      </c>
      <c r="H16" s="34">
        <v>2115.6626506024095</v>
      </c>
      <c r="I16" s="35">
        <v>0.51987951807228905</v>
      </c>
    </row>
    <row r="17" spans="6:9" x14ac:dyDescent="0.2">
      <c r="F17" s="62">
        <v>2021</v>
      </c>
      <c r="G17" t="str">
        <v>Accessories</v>
      </c>
      <c r="H17" s="34">
        <v>1795.0617283950617</v>
      </c>
      <c r="I17" s="35">
        <v>0.48148148148148145</v>
      </c>
    </row>
    <row r="18" spans="6:9" x14ac:dyDescent="0.2">
      <c r="F18" s="62">
        <v>2021</v>
      </c>
      <c r="G18" t="str">
        <v>Bikes</v>
      </c>
      <c r="H18" s="34">
        <v>1926.1904761904761</v>
      </c>
      <c r="I18" s="35">
        <v>0.49107142857142871</v>
      </c>
    </row>
    <row r="19" spans="6:9" x14ac:dyDescent="0.2">
      <c r="F19" s="62">
        <v>2021</v>
      </c>
      <c r="G19" t="str">
        <v>Clothing</v>
      </c>
      <c r="H19" s="34">
        <v>2018.6046511627908</v>
      </c>
      <c r="I19" s="35">
        <v>0.50755813953488382</v>
      </c>
    </row>
    <row r="20" spans="6:9" x14ac:dyDescent="0.2">
      <c r="F20" s="62">
        <v>2021</v>
      </c>
      <c r="G20" t="str">
        <v>Components</v>
      </c>
      <c r="H20" s="34">
        <v>2063.768115942029</v>
      </c>
      <c r="I20" s="35">
        <v>0.53550724637681169</v>
      </c>
    </row>
    <row r="21" spans="6:9" x14ac:dyDescent="0.2">
      <c r="F21" s="62">
        <v>2022</v>
      </c>
      <c r="G21" t="str">
        <v>Accessories</v>
      </c>
      <c r="H21" s="34">
        <v>2064.788732394366</v>
      </c>
      <c r="I21" s="35">
        <v>0.53169014084507038</v>
      </c>
    </row>
    <row r="22" spans="6:9" x14ac:dyDescent="0.2">
      <c r="F22" s="62">
        <v>2022</v>
      </c>
      <c r="G22" t="str">
        <v>Bikes</v>
      </c>
      <c r="H22" s="34">
        <v>2061.9565217391305</v>
      </c>
      <c r="I22" s="35">
        <v>0.53804347826086929</v>
      </c>
    </row>
    <row r="23" spans="6:9" x14ac:dyDescent="0.2">
      <c r="F23" s="62">
        <v>2022</v>
      </c>
      <c r="G23" t="str">
        <v>Clothing</v>
      </c>
      <c r="H23" s="34">
        <v>1989.6103896103896</v>
      </c>
      <c r="I23" s="35">
        <v>0.5487012987012988</v>
      </c>
    </row>
    <row r="24" spans="6:9" x14ac:dyDescent="0.2">
      <c r="F24" s="62">
        <v>2022</v>
      </c>
      <c r="G24" t="str">
        <v>Components</v>
      </c>
      <c r="H24" s="34">
        <v>1946.6666666666667</v>
      </c>
      <c r="I24" s="35">
        <v>0.50388888888888872</v>
      </c>
    </row>
    <row r="25" spans="6:9" x14ac:dyDescent="0.2">
      <c r="F25" s="50" t="str">
        <v>Total</v>
      </c>
      <c r="G25" t="str">
        <v/>
      </c>
      <c r="H25" s="63">
        <v>1990.1705115346037</v>
      </c>
      <c r="I25" s="66">
        <v>0.51068204613841572</v>
      </c>
    </row>
  </sheetData>
  <mergeCells count="1">
    <mergeCell ref="A3:E3"/>
  </mergeCells>
  <conditionalFormatting sqref="I4">
    <cfRule type="cellIs" dxfId="17" priority="1" operator="notEqual">
      <formula>0</formula>
    </cfRule>
  </conditionalFormatting>
  <hyperlinks>
    <hyperlink ref="A3:E3" location="HL_Navigator" tooltip="Go to Navigator (Table of Contents)" display="Navigator" xr:uid="{2FA161EF-F7C2-49EC-8576-CB5E144B6CB4}"/>
    <hyperlink ref="A3" location="HL_Navigator" display="Navigator" xr:uid="{C22B2B22-9158-4A05-B1BC-D1ED1AB80288}"/>
    <hyperlink ref="I4" location="Overall_Error_Check" tooltip="Go to Overall Error Check" display="Overall_Error_Check" xr:uid="{FED5D9B3-C5CF-4C01-BADA-79643E0BCAB1}"/>
  </hyperlink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E088AC-8A70-4FE1-BB54-B309D894702D}">
  <sheetPr>
    <outlinePr summaryBelow="0" summaryRight="0"/>
  </sheetPr>
  <dimension ref="A1:Q38"/>
  <sheetViews>
    <sheetView showGridLines="0" workbookViewId="0">
      <pane ySplit="4" topLeftCell="A5" activePane="bottomLeft" state="frozen"/>
      <selection pane="bottomLeft" activeCell="A3" sqref="A3:E3"/>
    </sheetView>
  </sheetViews>
  <sheetFormatPr defaultRowHeight="12" x14ac:dyDescent="0.2"/>
  <cols>
    <col min="1" max="5" width="3.7109375" customWidth="1"/>
    <col min="6" max="6" width="16" customWidth="1"/>
    <col min="7" max="7" width="12.42578125" bestFit="1" customWidth="1"/>
    <col min="8" max="8" width="10" bestFit="1" customWidth="1"/>
  </cols>
  <sheetData>
    <row r="1" spans="1:17" ht="20.25" x14ac:dyDescent="0.3">
      <c r="A1" s="14" t="str">
        <f ca="1">IF(ISERROR(RIGHT(CELL("filename",A1),LEN(CELL("filename",A1))-FIND("]",CELL("filename",A1)))),
"",
RIGHT(CELL("filename",A1),LEN(CELL("filename",A1))-FIND("]",CELL("filename",A1))))</f>
        <v>GROUPBY Ranking</v>
      </c>
    </row>
    <row r="2" spans="1:17" ht="18" x14ac:dyDescent="0.25">
      <c r="A2" s="16" t="str">
        <f ca="1">Model_Name</f>
        <v>SP Eta LAMBDA et al.xlsx</v>
      </c>
    </row>
    <row r="3" spans="1:17" x14ac:dyDescent="0.2">
      <c r="A3" s="73" t="s">
        <v>1</v>
      </c>
      <c r="B3" s="73"/>
      <c r="C3" s="73"/>
      <c r="D3" s="73"/>
      <c r="E3" s="73"/>
    </row>
    <row r="4" spans="1:17" ht="14.25" x14ac:dyDescent="0.2">
      <c r="E4" t="s">
        <v>2</v>
      </c>
      <c r="I4" s="1">
        <f>Overall_Error_Check</f>
        <v>0</v>
      </c>
    </row>
    <row r="5" spans="1:17" x14ac:dyDescent="0.2">
      <c r="A5" s="11"/>
    </row>
    <row r="6" spans="1:17" ht="16.5" thickBot="1" x14ac:dyDescent="0.3">
      <c r="B6" s="40">
        <f>MAX($B$5:$B5)+1</f>
        <v>1</v>
      </c>
      <c r="C6" s="2" t="str">
        <f ca="1">A1</f>
        <v>GROUPBY Ranking</v>
      </c>
      <c r="D6" s="2"/>
      <c r="E6" s="2"/>
      <c r="F6" s="2"/>
      <c r="G6" s="2"/>
      <c r="H6" s="2"/>
      <c r="I6" s="2"/>
      <c r="J6" s="2"/>
      <c r="K6" s="2"/>
      <c r="L6" s="2"/>
      <c r="M6" s="2"/>
      <c r="N6" s="2"/>
      <c r="O6" s="2"/>
      <c r="P6" s="2"/>
      <c r="Q6" s="2"/>
    </row>
    <row r="7" spans="1:17" ht="12.75" thickTop="1" x14ac:dyDescent="0.2"/>
    <row r="8" spans="1:17" ht="16.5" x14ac:dyDescent="0.25">
      <c r="C8" s="3" t="s">
        <v>69</v>
      </c>
    </row>
    <row r="10" spans="1:17" ht="15" x14ac:dyDescent="0.25">
      <c r="D10" s="4" t="s">
        <v>125</v>
      </c>
    </row>
    <row r="12" spans="1:17" x14ac:dyDescent="0.2">
      <c r="F12" s="13" t="s">
        <v>107</v>
      </c>
      <c r="G12" s="13" t="s">
        <v>108</v>
      </c>
    </row>
    <row r="13" spans="1:17" x14ac:dyDescent="0.2">
      <c r="F13" s="17" t="str" cm="1">
        <f t="array" ref="F13:G38">_xlfn.GROUPBY(tbl[Item],tbl[Sales],_xleta.SUM,,,-2)</f>
        <v>Cargo Bikes</v>
      </c>
      <c r="G13" s="34">
        <v>149300</v>
      </c>
      <c r="I13" s="19" t="str">
        <f ca="1">IFERROR(_xlfn.FORMULATEXT(F13),"")</f>
        <v>=GROUPBY(tbl[Item],tbl[Sales],SUM,,,-2)</v>
      </c>
    </row>
    <row r="14" spans="1:17" x14ac:dyDescent="0.2">
      <c r="F14" s="17" t="str">
        <v>Mountain Bikes</v>
      </c>
      <c r="G14" s="34">
        <v>122500</v>
      </c>
      <c r="H14" s="34"/>
    </row>
    <row r="15" spans="1:17" x14ac:dyDescent="0.2">
      <c r="F15" s="17" t="str">
        <v>Touring Bikes</v>
      </c>
      <c r="G15" s="34">
        <v>115900</v>
      </c>
      <c r="H15" s="34"/>
    </row>
    <row r="16" spans="1:17" x14ac:dyDescent="0.2">
      <c r="F16" s="17" t="str">
        <v>Helmets</v>
      </c>
      <c r="G16" s="34">
        <v>115700</v>
      </c>
      <c r="H16" s="34"/>
    </row>
    <row r="17" spans="6:8" x14ac:dyDescent="0.2">
      <c r="F17" s="17" t="str">
        <v>Road Bikes</v>
      </c>
      <c r="G17" s="34">
        <v>108100</v>
      </c>
      <c r="H17" s="34"/>
    </row>
    <row r="18" spans="6:8" x14ac:dyDescent="0.2">
      <c r="F18" s="17" t="str">
        <v>Pedals</v>
      </c>
      <c r="G18" s="68">
        <v>87900</v>
      </c>
      <c r="H18" s="34"/>
    </row>
    <row r="19" spans="6:8" x14ac:dyDescent="0.2">
      <c r="F19" s="17" t="str">
        <v>Handlebars</v>
      </c>
      <c r="G19" s="68">
        <v>85600</v>
      </c>
      <c r="H19" s="34"/>
    </row>
    <row r="20" spans="6:8" x14ac:dyDescent="0.2">
      <c r="F20" s="17" t="str">
        <v>Bike Racks</v>
      </c>
      <c r="G20" s="68">
        <v>82700</v>
      </c>
      <c r="H20" s="34"/>
    </row>
    <row r="21" spans="6:8" x14ac:dyDescent="0.2">
      <c r="F21" s="17" t="str">
        <v>Jerseys</v>
      </c>
      <c r="G21" s="68">
        <v>79000</v>
      </c>
      <c r="H21" s="34"/>
    </row>
    <row r="22" spans="6:8" x14ac:dyDescent="0.2">
      <c r="F22" s="17" t="str">
        <v>Tyres and Tubes</v>
      </c>
      <c r="G22" s="68">
        <v>77300</v>
      </c>
      <c r="H22" s="34"/>
    </row>
    <row r="23" spans="6:8" x14ac:dyDescent="0.2">
      <c r="F23" s="17" t="str">
        <v>Wheels</v>
      </c>
      <c r="G23" s="68">
        <v>76900</v>
      </c>
      <c r="H23" s="34"/>
    </row>
    <row r="24" spans="6:8" x14ac:dyDescent="0.2">
      <c r="F24" s="17" t="str">
        <v>Pumps</v>
      </c>
      <c r="G24" s="68">
        <v>72900</v>
      </c>
      <c r="H24" s="34"/>
    </row>
    <row r="25" spans="6:8" x14ac:dyDescent="0.2">
      <c r="F25" s="17" t="str">
        <v>Gloves</v>
      </c>
      <c r="G25" s="68">
        <v>72400</v>
      </c>
      <c r="H25" s="63"/>
    </row>
    <row r="26" spans="6:8" x14ac:dyDescent="0.2">
      <c r="F26" s="17" t="str">
        <v>Locks</v>
      </c>
      <c r="G26" s="68">
        <v>72000</v>
      </c>
    </row>
    <row r="27" spans="6:8" x14ac:dyDescent="0.2">
      <c r="F27" s="17" t="str">
        <v>Shorts</v>
      </c>
      <c r="G27" s="68">
        <v>67000</v>
      </c>
    </row>
    <row r="28" spans="6:8" x14ac:dyDescent="0.2">
      <c r="F28" s="17" t="str">
        <v>Chains</v>
      </c>
      <c r="G28" s="68">
        <v>65000</v>
      </c>
    </row>
    <row r="29" spans="6:8" x14ac:dyDescent="0.2">
      <c r="F29" s="17" t="str">
        <v>Lights</v>
      </c>
      <c r="G29" s="34">
        <v>64900</v>
      </c>
    </row>
    <row r="30" spans="6:8" x14ac:dyDescent="0.2">
      <c r="F30" s="17" t="str">
        <v>Tights</v>
      </c>
      <c r="G30" s="34">
        <v>64700</v>
      </c>
    </row>
    <row r="31" spans="6:8" x14ac:dyDescent="0.2">
      <c r="F31" s="17" t="str">
        <v>Saddles</v>
      </c>
      <c r="G31" s="34">
        <v>64700</v>
      </c>
    </row>
    <row r="32" spans="6:8" x14ac:dyDescent="0.2">
      <c r="F32" s="17" t="str">
        <v>Vests</v>
      </c>
      <c r="G32" s="34">
        <v>62300</v>
      </c>
    </row>
    <row r="33" spans="6:7" x14ac:dyDescent="0.2">
      <c r="F33" s="17" t="str">
        <v>Bottom Brackets</v>
      </c>
      <c r="G33" s="34">
        <v>60000</v>
      </c>
    </row>
    <row r="34" spans="6:7" x14ac:dyDescent="0.2">
      <c r="F34" s="17" t="str">
        <v>Socks</v>
      </c>
      <c r="G34" s="34">
        <v>58700</v>
      </c>
    </row>
    <row r="35" spans="6:7" x14ac:dyDescent="0.2">
      <c r="F35" s="17" t="str">
        <v>Caps</v>
      </c>
      <c r="G35" s="34">
        <v>53300</v>
      </c>
    </row>
    <row r="36" spans="6:7" x14ac:dyDescent="0.2">
      <c r="F36" s="17" t="str">
        <v>Brakes</v>
      </c>
      <c r="G36" s="34">
        <v>53100</v>
      </c>
    </row>
    <row r="37" spans="6:7" x14ac:dyDescent="0.2">
      <c r="F37" s="17" t="str">
        <v>Bib-Shorts</v>
      </c>
      <c r="G37" s="34">
        <v>52300</v>
      </c>
    </row>
    <row r="38" spans="6:7" x14ac:dyDescent="0.2">
      <c r="F38" s="67" t="str">
        <v>Total</v>
      </c>
      <c r="G38" s="63">
        <v>1984200</v>
      </c>
    </row>
  </sheetData>
  <mergeCells count="1">
    <mergeCell ref="A3:E3"/>
  </mergeCells>
  <conditionalFormatting sqref="I4">
    <cfRule type="cellIs" dxfId="16" priority="1" operator="notEqual">
      <formula>0</formula>
    </cfRule>
  </conditionalFormatting>
  <hyperlinks>
    <hyperlink ref="A3:E3" location="HL_Navigator" tooltip="Go to Navigator (Table of Contents)" display="Navigator" xr:uid="{46C5193A-D90C-4CC6-AA19-1187CC0EFDC1}"/>
    <hyperlink ref="A3" location="HL_Navigator" display="Navigator" xr:uid="{5A9189B5-78BB-4B01-8603-4C8061C56338}"/>
    <hyperlink ref="I4" location="Overall_Error_Check" tooltip="Go to Overall Error Check" display="Overall_Error_Check" xr:uid="{37E5BD3E-2392-4D48-B588-E7737402FE78}"/>
  </hyperlink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38CD8A-8F74-40C6-8BCF-638D23E008DE}">
  <sheetPr>
    <outlinePr summaryBelow="0" summaryRight="0"/>
  </sheetPr>
  <dimension ref="A1:AB18"/>
  <sheetViews>
    <sheetView showGridLines="0" workbookViewId="0">
      <pane ySplit="4" topLeftCell="A5" activePane="bottomLeft" state="frozen"/>
      <selection pane="bottomLeft" activeCell="A3" sqref="A3:E3"/>
    </sheetView>
  </sheetViews>
  <sheetFormatPr defaultRowHeight="12" x14ac:dyDescent="0.2"/>
  <cols>
    <col min="1" max="4" width="3.7109375" customWidth="1"/>
    <col min="5" max="5" width="11.7109375" bestFit="1" customWidth="1"/>
    <col min="6" max="6" width="11.28515625" bestFit="1" customWidth="1"/>
    <col min="7" max="7" width="12.42578125" bestFit="1" customWidth="1"/>
  </cols>
  <sheetData>
    <row r="1" spans="1:28" ht="20.25" x14ac:dyDescent="0.3">
      <c r="A1" s="14" t="str">
        <f ca="1">IF(ISERROR(RIGHT(CELL("filename",A1),LEN(CELL("filename",A1))-FIND("]",CELL("filename",A1)))),
"",
RIGHT(CELL("filename",A1),LEN(CELL("filename",A1))-FIND("]",CELL("filename",A1))))</f>
        <v>Items Sorted by Group</v>
      </c>
    </row>
    <row r="2" spans="1:28" ht="18" x14ac:dyDescent="0.25">
      <c r="A2" s="16" t="str">
        <f ca="1">Model_Name</f>
        <v>SP Eta LAMBDA et al.xlsx</v>
      </c>
    </row>
    <row r="3" spans="1:28" x14ac:dyDescent="0.2">
      <c r="A3" s="73" t="s">
        <v>1</v>
      </c>
      <c r="B3" s="73"/>
      <c r="C3" s="73"/>
      <c r="D3" s="73"/>
      <c r="E3" s="73"/>
    </row>
    <row r="4" spans="1:28" ht="14.25" x14ac:dyDescent="0.2">
      <c r="E4" t="s">
        <v>2</v>
      </c>
      <c r="I4" s="1">
        <f>Overall_Error_Check</f>
        <v>0</v>
      </c>
    </row>
    <row r="5" spans="1:28" x14ac:dyDescent="0.2">
      <c r="A5" s="11"/>
    </row>
    <row r="6" spans="1:28" ht="16.5" thickBot="1" x14ac:dyDescent="0.3">
      <c r="B6" s="40">
        <f>MAX($B$5:$B5)+1</f>
        <v>1</v>
      </c>
      <c r="C6" s="2" t="str">
        <f ca="1">A1</f>
        <v>Items Sorted by Group</v>
      </c>
      <c r="D6" s="2"/>
      <c r="E6" s="2"/>
      <c r="F6" s="2"/>
      <c r="G6" s="2"/>
      <c r="H6" s="2"/>
      <c r="I6" s="2"/>
      <c r="J6" s="2"/>
      <c r="K6" s="2"/>
      <c r="L6" s="2"/>
      <c r="M6" s="2"/>
      <c r="N6" s="2"/>
      <c r="O6" s="2"/>
      <c r="P6" s="2"/>
      <c r="Q6" s="2"/>
      <c r="R6" s="2"/>
      <c r="S6" s="2"/>
      <c r="T6" s="2"/>
      <c r="U6" s="2"/>
      <c r="V6" s="2"/>
      <c r="W6" s="2"/>
      <c r="X6" s="2"/>
      <c r="Y6" s="2"/>
      <c r="Z6" s="2"/>
      <c r="AA6" s="2"/>
      <c r="AB6" s="2"/>
    </row>
    <row r="7" spans="1:28" ht="12.75" thickTop="1" x14ac:dyDescent="0.2"/>
    <row r="8" spans="1:28" ht="16.5" x14ac:dyDescent="0.25">
      <c r="C8" s="3" t="s">
        <v>69</v>
      </c>
    </row>
    <row r="10" spans="1:28" ht="15" x14ac:dyDescent="0.25">
      <c r="D10" s="4" t="s">
        <v>125</v>
      </c>
    </row>
    <row r="12" spans="1:28" x14ac:dyDescent="0.2">
      <c r="E12" s="52" t="str" cm="1">
        <f t="array" ref="E12:F16">_xlfn.GROUPBY(tbl[Category],tbl[Item],_xlfn.LAMBDA(_xlpm.x,_xlfn.ARRAYTOTEXT(_xlfn._xlws.SORT(_xlfn.UNIQUE(_xlpm.x)))))</f>
        <v>Accessories</v>
      </c>
      <c r="F12" s="54" t="str">
        <v>Bike Racks, Helmets, Lights, Locks, Pumps, Tyres and Tubes</v>
      </c>
      <c r="G12" s="55"/>
      <c r="H12" s="55"/>
      <c r="I12" s="55"/>
      <c r="J12" s="55"/>
      <c r="K12" s="55"/>
      <c r="L12" s="55"/>
      <c r="M12" s="55"/>
      <c r="N12" s="55"/>
      <c r="O12" s="55"/>
      <c r="P12" s="55"/>
      <c r="Q12" s="55"/>
      <c r="R12" s="55"/>
      <c r="S12" s="55"/>
      <c r="T12" s="55"/>
      <c r="U12" s="55"/>
      <c r="V12" s="55"/>
      <c r="W12" s="55"/>
      <c r="X12" s="55"/>
      <c r="Y12" s="55"/>
      <c r="Z12" s="55"/>
      <c r="AA12" s="56"/>
    </row>
    <row r="13" spans="1:28" x14ac:dyDescent="0.2">
      <c r="E13" s="52" t="str">
        <v>Bikes</v>
      </c>
      <c r="F13" s="54" t="str">
        <v>Cargo Bikes, Mountain Bikes, Road Bikes, Touring Bikes</v>
      </c>
      <c r="G13" s="55"/>
      <c r="H13" s="55"/>
      <c r="I13" s="55"/>
      <c r="J13" s="55"/>
      <c r="K13" s="55"/>
      <c r="L13" s="55"/>
      <c r="M13" s="55"/>
      <c r="N13" s="55"/>
      <c r="O13" s="55"/>
      <c r="P13" s="55"/>
      <c r="Q13" s="55"/>
      <c r="R13" s="55"/>
      <c r="S13" s="55"/>
      <c r="T13" s="55"/>
      <c r="U13" s="55"/>
      <c r="V13" s="55"/>
      <c r="W13" s="55"/>
      <c r="X13" s="55"/>
      <c r="Y13" s="55"/>
      <c r="Z13" s="55"/>
      <c r="AA13" s="56"/>
    </row>
    <row r="14" spans="1:28" x14ac:dyDescent="0.2">
      <c r="E14" s="52" t="str">
        <v>Clothing</v>
      </c>
      <c r="F14" s="54" t="str">
        <v>Bib-Shorts, Caps, Gloves, Jerseys, Shorts, Socks, Tights, Vests</v>
      </c>
      <c r="G14" s="55"/>
      <c r="H14" s="55"/>
      <c r="I14" s="55"/>
      <c r="J14" s="55"/>
      <c r="K14" s="55"/>
      <c r="L14" s="55"/>
      <c r="M14" s="55"/>
      <c r="N14" s="55"/>
      <c r="O14" s="55"/>
      <c r="P14" s="55"/>
      <c r="Q14" s="55"/>
      <c r="R14" s="55"/>
      <c r="S14" s="55"/>
      <c r="T14" s="55"/>
      <c r="U14" s="55"/>
      <c r="V14" s="55"/>
      <c r="W14" s="55"/>
      <c r="X14" s="55"/>
      <c r="Y14" s="55"/>
      <c r="Z14" s="55"/>
      <c r="AA14" s="56"/>
    </row>
    <row r="15" spans="1:28" x14ac:dyDescent="0.2">
      <c r="E15" s="52" t="str">
        <v>Components</v>
      </c>
      <c r="F15" s="54" t="str">
        <v>Bottom Brackets, Brakes, Chains, Handlebars, Pedals, Saddles, Wheels</v>
      </c>
      <c r="G15" s="55"/>
      <c r="H15" s="55"/>
      <c r="I15" s="55"/>
      <c r="J15" s="55"/>
      <c r="K15" s="55"/>
      <c r="L15" s="55"/>
      <c r="M15" s="55"/>
      <c r="N15" s="55"/>
      <c r="O15" s="55"/>
      <c r="P15" s="55"/>
      <c r="Q15" s="55"/>
      <c r="R15" s="55"/>
      <c r="S15" s="55"/>
      <c r="T15" s="55"/>
      <c r="U15" s="55"/>
      <c r="V15" s="55"/>
      <c r="W15" s="55"/>
      <c r="X15" s="55"/>
      <c r="Y15" s="55"/>
      <c r="Z15" s="55"/>
      <c r="AA15" s="56"/>
    </row>
    <row r="16" spans="1:28" x14ac:dyDescent="0.2">
      <c r="E16" s="52" t="str">
        <v>Total</v>
      </c>
      <c r="F16" s="54" t="str">
        <v>Bib-Shorts, Bike Racks, Bottom Brackets, Brakes, Caps, Cargo Bikes, Chains, Gloves, Handlebars, Helmets, Jerseys, Lights, Locks, Mountain Bikes, Pedals, Pumps, Road Bikes, Saddles, Shorts, Socks, Tights, Touring Bikes, Tyres and Tubes, Vests, Wheels</v>
      </c>
      <c r="G16" s="55"/>
      <c r="H16" s="55"/>
      <c r="I16" s="55"/>
      <c r="J16" s="55"/>
      <c r="K16" s="55"/>
      <c r="L16" s="55"/>
      <c r="M16" s="55"/>
      <c r="N16" s="55"/>
      <c r="O16" s="55"/>
      <c r="P16" s="55"/>
      <c r="Q16" s="55"/>
      <c r="R16" s="55"/>
      <c r="S16" s="55"/>
      <c r="T16" s="55"/>
      <c r="U16" s="55"/>
      <c r="V16" s="55"/>
      <c r="W16" s="55"/>
      <c r="X16" s="55"/>
      <c r="Y16" s="55"/>
      <c r="Z16" s="55"/>
      <c r="AA16" s="56"/>
    </row>
    <row r="18" spans="5:5" x14ac:dyDescent="0.2">
      <c r="E18" s="19" t="str">
        <f ca="1">IFERROR(_xlfn.FORMULATEXT(E12),"")</f>
        <v>=GROUPBY(tbl[Category],tbl[Item],LAMBDA(x,ARRAYTOTEXT(SORT(UNIQUE(x)))))</v>
      </c>
    </row>
  </sheetData>
  <mergeCells count="1">
    <mergeCell ref="A3:E3"/>
  </mergeCells>
  <conditionalFormatting sqref="I4">
    <cfRule type="cellIs" dxfId="15" priority="1" operator="notEqual">
      <formula>0</formula>
    </cfRule>
  </conditionalFormatting>
  <hyperlinks>
    <hyperlink ref="A3:E3" location="HL_Navigator" tooltip="Go to Navigator (Table of Contents)" display="Navigator" xr:uid="{374E9583-86AF-45B4-8753-73731EDD7614}"/>
    <hyperlink ref="A3" location="HL_Navigator" display="Navigator" xr:uid="{B177AC76-2B89-4029-9939-90DD1826CA73}"/>
    <hyperlink ref="I4" location="Overall_Error_Check" tooltip="Go to Overall Error Check" display="Overall_Error_Check" xr:uid="{86B7EB9C-2541-4FC2-8AB5-938C6F101F4E}"/>
  </hyperlink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739CB3-27D6-4773-A8C9-9D57BB67DFBE}">
  <sheetPr>
    <outlinePr summaryBelow="0" summaryRight="0"/>
  </sheetPr>
  <dimension ref="A1:Q17"/>
  <sheetViews>
    <sheetView showGridLines="0" workbookViewId="0">
      <pane ySplit="4" topLeftCell="A5" activePane="bottomLeft" state="frozen"/>
      <selection pane="bottomLeft" activeCell="A3" sqref="A3:E3"/>
    </sheetView>
  </sheetViews>
  <sheetFormatPr defaultRowHeight="12" x14ac:dyDescent="0.2"/>
  <cols>
    <col min="1" max="5" width="3.7109375" customWidth="1"/>
    <col min="6" max="6" width="11.28515625" bestFit="1" customWidth="1"/>
    <col min="7" max="7" width="12.42578125" bestFit="1" customWidth="1"/>
  </cols>
  <sheetData>
    <row r="1" spans="1:17" ht="20.25" x14ac:dyDescent="0.3">
      <c r="A1" s="14" t="str">
        <f ca="1">IF(ISERROR(RIGHT(CELL("filename",A1),LEN(CELL("filename",A1))-FIND("]",CELL("filename",A1)))),
"",
RIGHT(CELL("filename",A1),LEN(CELL("filename",A1))-FIND("]",CELL("filename",A1))))</f>
        <v>Basic PIVOTBY</v>
      </c>
    </row>
    <row r="2" spans="1:17" ht="18" x14ac:dyDescent="0.25">
      <c r="A2" s="16" t="str">
        <f ca="1">Model_Name</f>
        <v>SP Eta LAMBDA et al.xlsx</v>
      </c>
    </row>
    <row r="3" spans="1:17" x14ac:dyDescent="0.2">
      <c r="A3" s="73" t="s">
        <v>1</v>
      </c>
      <c r="B3" s="73"/>
      <c r="C3" s="73"/>
      <c r="D3" s="73"/>
      <c r="E3" s="73"/>
    </row>
    <row r="4" spans="1:17" ht="14.25" x14ac:dyDescent="0.2">
      <c r="E4" t="s">
        <v>2</v>
      </c>
      <c r="I4" s="1">
        <f>Overall_Error_Check</f>
        <v>0</v>
      </c>
    </row>
    <row r="5" spans="1:17" x14ac:dyDescent="0.2">
      <c r="A5" s="11"/>
    </row>
    <row r="6" spans="1:17" ht="16.5" thickBot="1" x14ac:dyDescent="0.3">
      <c r="B6" s="40">
        <f>MAX($B$5:$B5)+1</f>
        <v>1</v>
      </c>
      <c r="C6" s="2" t="str">
        <f ca="1">A1</f>
        <v>Basic PIVOTBY</v>
      </c>
      <c r="D6" s="2"/>
      <c r="E6" s="2"/>
      <c r="F6" s="2"/>
      <c r="G6" s="2"/>
      <c r="H6" s="2"/>
      <c r="I6" s="2"/>
      <c r="J6" s="2"/>
      <c r="K6" s="2"/>
      <c r="L6" s="2"/>
      <c r="M6" s="2"/>
      <c r="N6" s="2"/>
      <c r="O6" s="2"/>
      <c r="P6" s="2"/>
      <c r="Q6" s="2"/>
    </row>
    <row r="7" spans="1:17" ht="12.75" thickTop="1" x14ac:dyDescent="0.2"/>
    <row r="8" spans="1:17" ht="16.5" x14ac:dyDescent="0.25">
      <c r="C8" s="3" t="s">
        <v>69</v>
      </c>
    </row>
    <row r="10" spans="1:17" ht="15" x14ac:dyDescent="0.25">
      <c r="D10" s="4" t="s">
        <v>125</v>
      </c>
    </row>
    <row r="12" spans="1:17" ht="12.75" x14ac:dyDescent="0.2">
      <c r="F12" s="23" t="str" cm="1">
        <f t="array" ref="F12:J17">_xlfn.PIVOTBY(tbl[Category],tbl[Year],tbl[Sales],_xleta.AVERAGE)</f>
        <v/>
      </c>
      <c r="G12" s="13">
        <v>2020</v>
      </c>
      <c r="H12" s="13">
        <v>2021</v>
      </c>
      <c r="I12" s="13">
        <v>2022</v>
      </c>
      <c r="J12" s="13" t="str">
        <v>Total</v>
      </c>
      <c r="L12" s="19" t="str">
        <f ca="1">IFERROR(_xlfn.FORMULATEXT(F12),"")</f>
        <v>=PIVOTBY(tbl[Category],tbl[Year],tbl[Sales],AVERAGE)</v>
      </c>
    </row>
    <row r="13" spans="1:17" x14ac:dyDescent="0.2">
      <c r="F13" s="52" t="str">
        <v>Accessories</v>
      </c>
      <c r="G13" s="57">
        <v>2058.5106382978724</v>
      </c>
      <c r="H13" s="57">
        <v>1795.0617283950617</v>
      </c>
      <c r="I13" s="57">
        <v>2064.788732394366</v>
      </c>
      <c r="J13" s="57">
        <v>1973.5772357723577</v>
      </c>
    </row>
    <row r="14" spans="1:17" x14ac:dyDescent="0.2">
      <c r="F14" s="52" t="str">
        <v>Bikes</v>
      </c>
      <c r="G14" s="57">
        <v>1658.6206896551723</v>
      </c>
      <c r="H14" s="57">
        <v>1926.1904761904761</v>
      </c>
      <c r="I14" s="57">
        <v>2061.9565217391305</v>
      </c>
      <c r="J14" s="57">
        <v>1885.1711026615969</v>
      </c>
    </row>
    <row r="15" spans="1:17" x14ac:dyDescent="0.2">
      <c r="F15" s="52" t="str">
        <v>Clothing</v>
      </c>
      <c r="G15" s="57">
        <v>2203.6144578313251</v>
      </c>
      <c r="H15" s="57">
        <v>2018.6046511627908</v>
      </c>
      <c r="I15" s="57">
        <v>1989.6103896103896</v>
      </c>
      <c r="J15" s="57">
        <v>2071.9512195121952</v>
      </c>
    </row>
    <row r="16" spans="1:17" x14ac:dyDescent="0.2">
      <c r="F16" s="52" t="str">
        <v>Components</v>
      </c>
      <c r="G16" s="57">
        <v>2115.6626506024095</v>
      </c>
      <c r="H16" s="57">
        <v>2063.768115942029</v>
      </c>
      <c r="I16" s="57">
        <v>1946.6666666666667</v>
      </c>
      <c r="J16" s="57">
        <v>2038.0165289256199</v>
      </c>
    </row>
    <row r="17" spans="6:10" x14ac:dyDescent="0.2">
      <c r="F17" s="52" t="str">
        <v>Total</v>
      </c>
      <c r="G17" s="58">
        <v>2006.628242074928</v>
      </c>
      <c r="H17" s="58">
        <v>1947.5</v>
      </c>
      <c r="I17" s="58">
        <v>2014.2424242424242</v>
      </c>
      <c r="J17" s="58">
        <v>1990.1705115346037</v>
      </c>
    </row>
  </sheetData>
  <mergeCells count="1">
    <mergeCell ref="A3:E3"/>
  </mergeCells>
  <conditionalFormatting sqref="I4">
    <cfRule type="cellIs" dxfId="14" priority="1" operator="notEqual">
      <formula>0</formula>
    </cfRule>
  </conditionalFormatting>
  <hyperlinks>
    <hyperlink ref="A3:E3" location="HL_Navigator" tooltip="Go to Navigator (Table of Contents)" display="Navigator" xr:uid="{D3AFA612-2D34-48FB-8CFC-436009DD545C}"/>
    <hyperlink ref="A3" location="HL_Navigator" display="Navigator" xr:uid="{B60BD066-350D-4E41-918D-1D57BA39AB3B}"/>
    <hyperlink ref="I4" location="Overall_Error_Check" tooltip="Go to Overall Error Check" display="Overall_Error_Check" xr:uid="{353520F0-3B9C-4FA7-85B5-F2BD7C2F1527}"/>
  </hyperlink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A05D77-2056-456D-906C-EC256A503563}">
  <sheetPr>
    <outlinePr summaryBelow="0" summaryRight="0"/>
  </sheetPr>
  <dimension ref="A1:Q38"/>
  <sheetViews>
    <sheetView showGridLines="0" workbookViewId="0">
      <pane ySplit="4" topLeftCell="A5" activePane="bottomLeft" state="frozen"/>
      <selection pane="bottomLeft" activeCell="A3" sqref="A3:E3"/>
    </sheetView>
  </sheetViews>
  <sheetFormatPr defaultRowHeight="12" x14ac:dyDescent="0.2"/>
  <cols>
    <col min="1" max="5" width="3.7109375" customWidth="1"/>
    <col min="6" max="6" width="14.85546875" bestFit="1" customWidth="1"/>
    <col min="7" max="7" width="12.42578125" bestFit="1" customWidth="1"/>
  </cols>
  <sheetData>
    <row r="1" spans="1:17" ht="20.25" x14ac:dyDescent="0.3">
      <c r="A1" s="14" t="str">
        <f ca="1">IF(ISERROR(RIGHT(CELL("filename",A1),LEN(CELL("filename",A1))-FIND("]",CELL("filename",A1)))),
"",
RIGHT(CELL("filename",A1),LEN(CELL("filename",A1))-FIND("]",CELL("filename",A1))))</f>
        <v>More Sophisticated PIVOTBY</v>
      </c>
    </row>
    <row r="2" spans="1:17" ht="18" x14ac:dyDescent="0.25">
      <c r="A2" s="16" t="str">
        <f ca="1">Model_Name</f>
        <v>SP Eta LAMBDA et al.xlsx</v>
      </c>
    </row>
    <row r="3" spans="1:17" x14ac:dyDescent="0.2">
      <c r="A3" s="73" t="s">
        <v>1</v>
      </c>
      <c r="B3" s="73"/>
      <c r="C3" s="73"/>
      <c r="D3" s="73"/>
      <c r="E3" s="73"/>
    </row>
    <row r="4" spans="1:17" ht="14.25" x14ac:dyDescent="0.2">
      <c r="E4" t="s">
        <v>2</v>
      </c>
      <c r="I4" s="1">
        <f>Overall_Error_Check</f>
        <v>0</v>
      </c>
    </row>
    <row r="5" spans="1:17" x14ac:dyDescent="0.2">
      <c r="A5" s="11"/>
    </row>
    <row r="6" spans="1:17" ht="16.5" thickBot="1" x14ac:dyDescent="0.3">
      <c r="B6" s="40">
        <f>MAX($B$5:$B5)+1</f>
        <v>1</v>
      </c>
      <c r="C6" s="2" t="str">
        <f ca="1">A1</f>
        <v>More Sophisticated PIVOTBY</v>
      </c>
      <c r="D6" s="2"/>
      <c r="E6" s="2"/>
      <c r="F6" s="2"/>
      <c r="G6" s="2"/>
      <c r="H6" s="2"/>
      <c r="I6" s="2"/>
      <c r="J6" s="2"/>
      <c r="K6" s="2"/>
      <c r="L6" s="2"/>
      <c r="M6" s="2"/>
      <c r="N6" s="2"/>
      <c r="O6" s="2"/>
      <c r="P6" s="2"/>
      <c r="Q6" s="2"/>
    </row>
    <row r="7" spans="1:17" ht="12.75" thickTop="1" x14ac:dyDescent="0.2"/>
    <row r="8" spans="1:17" ht="16.5" x14ac:dyDescent="0.25">
      <c r="C8" s="3" t="s">
        <v>69</v>
      </c>
    </row>
    <row r="10" spans="1:17" ht="15" x14ac:dyDescent="0.25">
      <c r="D10" s="4" t="s">
        <v>125</v>
      </c>
    </row>
    <row r="12" spans="1:17" ht="12.75" x14ac:dyDescent="0.2">
      <c r="F12" s="23" t="str" cm="1">
        <f t="array" ref="F12:J38">_xlfn.PIVOTBY(tbl[Item],tbl[Year],tbl[Rating],_xleta.AVERAGE,,,-2)</f>
        <v/>
      </c>
      <c r="G12" s="13">
        <v>2020</v>
      </c>
      <c r="H12" s="13">
        <v>2021</v>
      </c>
      <c r="I12" s="13">
        <v>2022</v>
      </c>
      <c r="J12" s="13" t="str">
        <v>Total</v>
      </c>
      <c r="L12" s="19" t="str">
        <f ca="1">IFERROR(_xlfn.FORMULATEXT(F12),"")</f>
        <v>=PIVOTBY(tbl[Item],tbl[Year],tbl[Rating],AVERAGE,,,-2)</v>
      </c>
    </row>
    <row r="13" spans="1:17" x14ac:dyDescent="0.2">
      <c r="F13" s="52" t="str">
        <v>Brakes</v>
      </c>
      <c r="G13" s="69">
        <v>0.46428571428571425</v>
      </c>
      <c r="H13" s="69">
        <v>0.60499999999999998</v>
      </c>
      <c r="I13" s="69">
        <v>0.65384615384615385</v>
      </c>
      <c r="J13" s="70">
        <v>0.59333333333333338</v>
      </c>
    </row>
    <row r="14" spans="1:17" x14ac:dyDescent="0.2">
      <c r="F14" s="52" t="str">
        <v>Locks</v>
      </c>
      <c r="G14" s="69">
        <v>0.5</v>
      </c>
      <c r="H14" s="69">
        <v>0.57999999999999996</v>
      </c>
      <c r="I14" s="69">
        <v>0.7142857142857143</v>
      </c>
      <c r="J14" s="70">
        <v>0.5621621621621623</v>
      </c>
    </row>
    <row r="15" spans="1:17" x14ac:dyDescent="0.2">
      <c r="F15" s="52" t="str">
        <v>Pumps</v>
      </c>
      <c r="G15" s="69">
        <v>0.70454545454545447</v>
      </c>
      <c r="H15" s="69">
        <v>0.41250000000000003</v>
      </c>
      <c r="I15" s="69">
        <v>0.56176470588235294</v>
      </c>
      <c r="J15" s="70">
        <v>0.55625000000000002</v>
      </c>
    </row>
    <row r="16" spans="1:17" x14ac:dyDescent="0.2">
      <c r="F16" s="52" t="str">
        <v>Shorts</v>
      </c>
      <c r="G16" s="69">
        <v>0.52222222222222225</v>
      </c>
      <c r="H16" s="69">
        <v>0.52307692307692322</v>
      </c>
      <c r="I16" s="69">
        <v>0.63571428571428557</v>
      </c>
      <c r="J16" s="70">
        <v>0.55000000000000004</v>
      </c>
    </row>
    <row r="17" spans="6:10" x14ac:dyDescent="0.2">
      <c r="F17" s="52" t="str">
        <v>Vests</v>
      </c>
      <c r="G17" s="69">
        <v>0.54444444444444451</v>
      </c>
      <c r="H17" s="69">
        <v>0.51250000000000007</v>
      </c>
      <c r="I17" s="69">
        <v>0.60000000000000009</v>
      </c>
      <c r="J17" s="70">
        <v>0.54999999999999993</v>
      </c>
    </row>
    <row r="18" spans="6:10" x14ac:dyDescent="0.2">
      <c r="F18" s="52" t="str">
        <v>Touring Bikes</v>
      </c>
      <c r="G18" s="69">
        <v>0.53750000000000009</v>
      </c>
      <c r="H18" s="69">
        <v>0.50833333333333319</v>
      </c>
      <c r="I18" s="69">
        <v>0.59285714285714286</v>
      </c>
      <c r="J18" s="70">
        <v>0.54830508474576278</v>
      </c>
    </row>
    <row r="19" spans="6:10" x14ac:dyDescent="0.2">
      <c r="F19" s="52" t="str">
        <v>Pedals</v>
      </c>
      <c r="G19" s="69">
        <v>0.5807692307692307</v>
      </c>
      <c r="H19" s="69">
        <v>0.56666666666666665</v>
      </c>
      <c r="I19" s="69">
        <v>0.50000000000000011</v>
      </c>
      <c r="J19" s="70">
        <v>0.54125000000000001</v>
      </c>
    </row>
    <row r="20" spans="6:10" x14ac:dyDescent="0.2">
      <c r="F20" s="52" t="str">
        <v>Bib-Shorts</v>
      </c>
      <c r="G20" s="69">
        <v>0.43</v>
      </c>
      <c r="H20" s="69">
        <v>0.48125000000000001</v>
      </c>
      <c r="I20" s="69">
        <v>0.69</v>
      </c>
      <c r="J20" s="70">
        <v>0.53749999999999987</v>
      </c>
    </row>
    <row r="21" spans="6:10" x14ac:dyDescent="0.2">
      <c r="F21" s="52" t="str">
        <v>Gloves</v>
      </c>
      <c r="G21" s="69">
        <v>0.49411764705882355</v>
      </c>
      <c r="H21" s="69">
        <v>0.63749999999999996</v>
      </c>
      <c r="I21" s="69">
        <v>0.51666666666666672</v>
      </c>
      <c r="J21" s="70">
        <v>0.5338235294117647</v>
      </c>
    </row>
    <row r="22" spans="6:10" x14ac:dyDescent="0.2">
      <c r="F22" s="52" t="str">
        <v>Road Bikes</v>
      </c>
      <c r="G22" s="69">
        <v>0.46000000000000008</v>
      </c>
      <c r="H22" s="69">
        <v>0.54411764705882348</v>
      </c>
      <c r="I22" s="69">
        <v>0.58249999999999991</v>
      </c>
      <c r="J22" s="70">
        <v>0.52807017543859658</v>
      </c>
    </row>
    <row r="23" spans="6:10" x14ac:dyDescent="0.2">
      <c r="F23" s="52" t="str">
        <v>Cargo Bikes</v>
      </c>
      <c r="G23" s="69">
        <v>0.56458333333333344</v>
      </c>
      <c r="H23" s="69">
        <v>0.50555555555555554</v>
      </c>
      <c r="I23" s="69">
        <v>0.51129032258064522</v>
      </c>
      <c r="J23" s="70">
        <v>0.52500000000000002</v>
      </c>
    </row>
    <row r="24" spans="6:10" x14ac:dyDescent="0.2">
      <c r="F24" s="52" t="str">
        <v>Saddles</v>
      </c>
      <c r="G24" s="69">
        <v>0.62692307692307692</v>
      </c>
      <c r="H24" s="69">
        <v>0.42777777777777781</v>
      </c>
      <c r="I24" s="69">
        <v>0.46818181818181814</v>
      </c>
      <c r="J24" s="70">
        <v>0.51969696969696988</v>
      </c>
    </row>
    <row r="25" spans="6:10" x14ac:dyDescent="0.2">
      <c r="F25" s="52" t="str">
        <v>Tights</v>
      </c>
      <c r="G25" s="69">
        <v>0.55555555555555547</v>
      </c>
      <c r="H25" s="69">
        <v>0.52500000000000002</v>
      </c>
      <c r="I25" s="69">
        <v>0.45500000000000007</v>
      </c>
      <c r="J25" s="70">
        <v>0.51129032258064511</v>
      </c>
    </row>
    <row r="26" spans="6:10" x14ac:dyDescent="0.2">
      <c r="F26" s="52" t="str">
        <v>Handlebars</v>
      </c>
      <c r="G26" s="69">
        <v>0.53437500000000004</v>
      </c>
      <c r="H26" s="69">
        <v>0.51818181818181819</v>
      </c>
      <c r="I26" s="69">
        <v>0.46499999999999997</v>
      </c>
      <c r="J26" s="70">
        <v>0.51081081081081092</v>
      </c>
    </row>
    <row r="27" spans="6:10" x14ac:dyDescent="0.2">
      <c r="F27" s="52" t="str">
        <v>Caps</v>
      </c>
      <c r="G27" s="69">
        <v>0.60000000000000009</v>
      </c>
      <c r="H27" s="69">
        <v>0.39444444444444443</v>
      </c>
      <c r="I27" s="69">
        <v>0.51363636363636367</v>
      </c>
      <c r="J27" s="70">
        <v>0.50967741935483868</v>
      </c>
    </row>
    <row r="28" spans="6:10" x14ac:dyDescent="0.2">
      <c r="F28" s="52" t="str">
        <v>Chains</v>
      </c>
      <c r="G28" s="69">
        <v>0.52142857142857146</v>
      </c>
      <c r="H28" s="69">
        <v>0.48499999999999999</v>
      </c>
      <c r="I28" s="69">
        <v>0.51249999999999996</v>
      </c>
      <c r="J28" s="70">
        <v>0.50606060606060599</v>
      </c>
    </row>
    <row r="29" spans="6:10" x14ac:dyDescent="0.2">
      <c r="F29" s="52" t="str">
        <v>Socks</v>
      </c>
      <c r="G29" s="69">
        <v>0.5</v>
      </c>
      <c r="H29" s="69">
        <v>0.45</v>
      </c>
      <c r="I29" s="69">
        <v>0.55999999999999994</v>
      </c>
      <c r="J29" s="70">
        <v>0.5033333333333333</v>
      </c>
    </row>
    <row r="30" spans="6:10" x14ac:dyDescent="0.2">
      <c r="F30" s="52" t="str">
        <v>Wheels</v>
      </c>
      <c r="G30" s="69">
        <v>0.40714285714285714</v>
      </c>
      <c r="H30" s="69">
        <v>0.67083333333333339</v>
      </c>
      <c r="I30" s="69">
        <v>0.44615384615384612</v>
      </c>
      <c r="J30" s="70">
        <v>0.50128205128205117</v>
      </c>
    </row>
    <row r="31" spans="6:10" x14ac:dyDescent="0.2">
      <c r="F31" s="52" t="str">
        <v>Tyres and Tubes</v>
      </c>
      <c r="G31" s="69">
        <v>0.46363636363636368</v>
      </c>
      <c r="H31" s="69">
        <v>0.53823529411764703</v>
      </c>
      <c r="I31" s="69">
        <v>0.46363636363636368</v>
      </c>
      <c r="J31" s="70">
        <v>0.496153846153846</v>
      </c>
    </row>
    <row r="32" spans="6:10" x14ac:dyDescent="0.2">
      <c r="F32" s="52" t="str">
        <v>Lights</v>
      </c>
      <c r="G32" s="69">
        <v>0.46785714285714286</v>
      </c>
      <c r="H32" s="69">
        <v>0.45909090909090899</v>
      </c>
      <c r="I32" s="69">
        <v>0.48749999999999999</v>
      </c>
      <c r="J32" s="70">
        <v>0.46969696969696972</v>
      </c>
    </row>
    <row r="33" spans="6:10" x14ac:dyDescent="0.2">
      <c r="F33" s="52" t="str">
        <v>Mountain Bikes</v>
      </c>
      <c r="G33" s="69">
        <v>0.4826086956521739</v>
      </c>
      <c r="H33" s="69">
        <v>0.41818181818181815</v>
      </c>
      <c r="I33" s="69">
        <v>0.47749999999999992</v>
      </c>
      <c r="J33" s="70">
        <v>0.45923076923076933</v>
      </c>
    </row>
    <row r="34" spans="6:10" x14ac:dyDescent="0.2">
      <c r="F34" s="52" t="str">
        <v>Bottom Brackets</v>
      </c>
      <c r="G34" s="69">
        <v>0.48461538461538461</v>
      </c>
      <c r="H34" s="69">
        <v>0.41874999999999996</v>
      </c>
      <c r="I34" s="69">
        <v>0.44999999999999996</v>
      </c>
      <c r="J34" s="70">
        <v>0.45666666666666672</v>
      </c>
    </row>
    <row r="35" spans="6:10" x14ac:dyDescent="0.2">
      <c r="F35" s="52" t="str">
        <v>Helmets</v>
      </c>
      <c r="G35" s="69">
        <v>0.4681818181818182</v>
      </c>
      <c r="H35" s="69">
        <v>0.42619047619047623</v>
      </c>
      <c r="I35" s="69">
        <v>0.46923076923076928</v>
      </c>
      <c r="J35" s="70">
        <v>0.45267857142857132</v>
      </c>
    </row>
    <row r="36" spans="6:10" x14ac:dyDescent="0.2">
      <c r="F36" s="52" t="str">
        <v>Bike Racks</v>
      </c>
      <c r="G36" s="69">
        <v>0.30937500000000001</v>
      </c>
      <c r="H36" s="69">
        <v>0.51</v>
      </c>
      <c r="I36" s="69">
        <v>0.53999999999999992</v>
      </c>
      <c r="J36" s="70">
        <v>0.44268292682926835</v>
      </c>
    </row>
    <row r="37" spans="6:10" x14ac:dyDescent="0.2">
      <c r="F37" s="52" t="str">
        <v>Jerseys</v>
      </c>
      <c r="G37" s="69">
        <v>0.26874999999999999</v>
      </c>
      <c r="H37" s="69">
        <v>0.52857142857142858</v>
      </c>
      <c r="I37" s="69">
        <v>0.44499999999999995</v>
      </c>
      <c r="J37" s="70">
        <v>0.43750000000000011</v>
      </c>
    </row>
    <row r="38" spans="6:10" x14ac:dyDescent="0.2">
      <c r="F38" s="52" t="str">
        <v>Total</v>
      </c>
      <c r="G38" s="70">
        <v>0.49985590778097994</v>
      </c>
      <c r="H38" s="70">
        <v>0.50265625000000003</v>
      </c>
      <c r="I38" s="70">
        <v>0.52984848484848501</v>
      </c>
      <c r="J38" s="70">
        <v>0.51068204613841572</v>
      </c>
    </row>
  </sheetData>
  <mergeCells count="1">
    <mergeCell ref="A3:E3"/>
  </mergeCells>
  <conditionalFormatting sqref="I4">
    <cfRule type="cellIs" dxfId="13" priority="1" operator="notEqual">
      <formula>0</formula>
    </cfRule>
  </conditionalFormatting>
  <hyperlinks>
    <hyperlink ref="A3:E3" location="HL_Navigator" tooltip="Go to Navigator (Table of Contents)" display="Navigator" xr:uid="{E26974F2-584F-4C22-9E25-DC596A5BB006}"/>
    <hyperlink ref="A3" location="HL_Navigator" display="Navigator" xr:uid="{778DBB40-6428-4838-9677-8FD72BEF9DBA}"/>
    <hyperlink ref="I4" location="Overall_Error_Check" tooltip="Go to Overall Error Check" display="Overall_Error_Check" xr:uid="{E82D2663-1EE1-4A48-AA0A-5176AE6CE78C}"/>
  </hyperlink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462A56-3F40-485D-900C-98B485D124B6}">
  <sheetPr>
    <outlinePr summaryBelow="0" summaryRight="0"/>
  </sheetPr>
  <dimension ref="A1:Q17"/>
  <sheetViews>
    <sheetView showGridLines="0" workbookViewId="0">
      <pane ySplit="4" topLeftCell="A5" activePane="bottomLeft" state="frozen"/>
      <selection pane="bottomLeft" activeCell="A3" sqref="A3:E3"/>
    </sheetView>
  </sheetViews>
  <sheetFormatPr defaultRowHeight="12" x14ac:dyDescent="0.2"/>
  <cols>
    <col min="1" max="5" width="3.7109375" customWidth="1"/>
    <col min="6" max="6" width="11.28515625" bestFit="1" customWidth="1"/>
    <col min="7" max="7" width="12.42578125" bestFit="1" customWidth="1"/>
  </cols>
  <sheetData>
    <row r="1" spans="1:17" ht="20.25" x14ac:dyDescent="0.3">
      <c r="A1" s="14" t="str">
        <f ca="1">IF(ISERROR(RIGHT(CELL("filename",A1),LEN(CELL("filename",A1))-FIND("]",CELL("filename",A1)))),
"",
RIGHT(CELL("filename",A1),LEN(CELL("filename",A1))-FIND("]",CELL("filename",A1))))</f>
        <v>PERCENTOF Illustration</v>
      </c>
    </row>
    <row r="2" spans="1:17" ht="18" x14ac:dyDescent="0.25">
      <c r="A2" s="16" t="str">
        <f ca="1">Model_Name</f>
        <v>SP Eta LAMBDA et al.xlsx</v>
      </c>
    </row>
    <row r="3" spans="1:17" x14ac:dyDescent="0.2">
      <c r="A3" s="73" t="s">
        <v>1</v>
      </c>
      <c r="B3" s="73"/>
      <c r="C3" s="73"/>
      <c r="D3" s="73"/>
      <c r="E3" s="73"/>
    </row>
    <row r="4" spans="1:17" ht="14.25" x14ac:dyDescent="0.2">
      <c r="E4" t="s">
        <v>2</v>
      </c>
      <c r="I4" s="1">
        <f>Overall_Error_Check</f>
        <v>0</v>
      </c>
    </row>
    <row r="5" spans="1:17" x14ac:dyDescent="0.2">
      <c r="A5" s="11"/>
    </row>
    <row r="6" spans="1:17" ht="16.5" thickBot="1" x14ac:dyDescent="0.3">
      <c r="B6" s="40">
        <f>MAX($B$5:$B5)+1</f>
        <v>1</v>
      </c>
      <c r="C6" s="2" t="str">
        <f ca="1">A1</f>
        <v>PERCENTOF Illustration</v>
      </c>
      <c r="D6" s="2"/>
      <c r="E6" s="2"/>
      <c r="F6" s="2"/>
      <c r="G6" s="2"/>
      <c r="H6" s="2"/>
      <c r="I6" s="2"/>
      <c r="J6" s="2"/>
      <c r="K6" s="2"/>
      <c r="L6" s="2"/>
      <c r="M6" s="2"/>
      <c r="N6" s="2"/>
      <c r="O6" s="2"/>
      <c r="P6" s="2"/>
      <c r="Q6" s="2"/>
    </row>
    <row r="7" spans="1:17" ht="12.75" thickTop="1" x14ac:dyDescent="0.2"/>
    <row r="8" spans="1:17" ht="16.5" x14ac:dyDescent="0.25">
      <c r="C8" s="3" t="s">
        <v>69</v>
      </c>
    </row>
    <row r="10" spans="1:17" ht="15" x14ac:dyDescent="0.25">
      <c r="D10" s="4" t="s">
        <v>125</v>
      </c>
    </row>
    <row r="12" spans="1:17" x14ac:dyDescent="0.2">
      <c r="F12" s="13" t="s">
        <v>29</v>
      </c>
      <c r="G12" s="13" t="s">
        <v>126</v>
      </c>
    </row>
    <row r="13" spans="1:17" x14ac:dyDescent="0.2">
      <c r="F13" s="22" t="str" cm="1">
        <f t="array" ref="F13:G17">_xlfn.GROUPBY(tbl[Category],tbl[Sales],_xleta.PERCENTOF)</f>
        <v>Accessories</v>
      </c>
      <c r="G13" s="59">
        <v>0.24468299566575949</v>
      </c>
      <c r="I13" s="19" t="str">
        <f ca="1">IFERROR(_xlfn.FORMULATEXT(F13),"")</f>
        <v>=GROUPBY(tbl[Category],tbl[Sales],PERCENTOF)</v>
      </c>
    </row>
    <row r="14" spans="1:17" x14ac:dyDescent="0.2">
      <c r="F14" s="22" t="str">
        <v>Bikes</v>
      </c>
      <c r="G14" s="59">
        <v>0.24987400463662937</v>
      </c>
    </row>
    <row r="15" spans="1:17" x14ac:dyDescent="0.2">
      <c r="F15" s="22" t="str">
        <v>Clothing</v>
      </c>
      <c r="G15" s="59">
        <v>0.25687934684003627</v>
      </c>
    </row>
    <row r="16" spans="1:17" x14ac:dyDescent="0.2">
      <c r="F16" s="22" t="str">
        <v>Components</v>
      </c>
      <c r="G16" s="59">
        <v>0.24856365285757484</v>
      </c>
    </row>
    <row r="17" spans="6:7" x14ac:dyDescent="0.2">
      <c r="F17" s="60" t="str">
        <v>Total</v>
      </c>
      <c r="G17" s="61">
        <v>1</v>
      </c>
    </row>
  </sheetData>
  <mergeCells count="1">
    <mergeCell ref="A3:E3"/>
  </mergeCells>
  <conditionalFormatting sqref="I4">
    <cfRule type="cellIs" dxfId="12" priority="1" operator="notEqual">
      <formula>0</formula>
    </cfRule>
  </conditionalFormatting>
  <hyperlinks>
    <hyperlink ref="A3:E3" location="HL_Navigator" tooltip="Go to Navigator (Table of Contents)" display="Navigator" xr:uid="{54B1FD5A-1A83-48F8-A9DA-522AF94ABAEC}"/>
    <hyperlink ref="A3" location="HL_Navigator" display="Navigator" xr:uid="{E4EAF385-D2E6-4D86-A7C1-4C46D361E9DD}"/>
    <hyperlink ref="I4" location="Overall_Error_Check" tooltip="Go to Overall Error Check" display="Overall_Error_Check" xr:uid="{0690F126-EF9C-4A70-BB47-3D480164D403}"/>
  </hyperlink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588FB4-2AEF-492C-A1C3-DD5A3EBFE1A6}">
  <sheetPr>
    <outlinePr summaryBelow="0" summaryRight="0"/>
  </sheetPr>
  <dimension ref="A1:Q19"/>
  <sheetViews>
    <sheetView showGridLines="0" workbookViewId="0">
      <pane ySplit="4" topLeftCell="A5" activePane="bottomLeft" state="frozen"/>
      <selection pane="bottomLeft" activeCell="A3" sqref="A3:E3"/>
    </sheetView>
  </sheetViews>
  <sheetFormatPr defaultRowHeight="12" x14ac:dyDescent="0.2"/>
  <cols>
    <col min="1" max="5" width="3.7109375" customWidth="1"/>
    <col min="6" max="6" width="11.28515625" bestFit="1" customWidth="1"/>
    <col min="7" max="7" width="12.42578125" bestFit="1" customWidth="1"/>
  </cols>
  <sheetData>
    <row r="1" spans="1:17" ht="20.25" x14ac:dyDescent="0.3">
      <c r="A1" s="14" t="str">
        <f ca="1">IF(ISERROR(RIGHT(CELL("filename",A1),LEN(CELL("filename",A1))-FIND("]",CELL("filename",A1)))),
"",
RIGHT(CELL("filename",A1),LEN(CELL("filename",A1))-FIND("]",CELL("filename",A1))))</f>
        <v>PERCENTOF On Its Own</v>
      </c>
    </row>
    <row r="2" spans="1:17" ht="18" x14ac:dyDescent="0.25">
      <c r="A2" s="16" t="str">
        <f ca="1">Model_Name</f>
        <v>SP Eta LAMBDA et al.xlsx</v>
      </c>
    </row>
    <row r="3" spans="1:17" x14ac:dyDescent="0.2">
      <c r="A3" s="73" t="s">
        <v>1</v>
      </c>
      <c r="B3" s="73"/>
      <c r="C3" s="73"/>
      <c r="D3" s="73"/>
      <c r="E3" s="73"/>
    </row>
    <row r="4" spans="1:17" ht="14.25" x14ac:dyDescent="0.2">
      <c r="E4" t="s">
        <v>2</v>
      </c>
      <c r="I4" s="1">
        <f>Overall_Error_Check</f>
        <v>0</v>
      </c>
    </row>
    <row r="5" spans="1:17" x14ac:dyDescent="0.2">
      <c r="A5" s="11"/>
    </row>
    <row r="6" spans="1:17" ht="16.5" thickBot="1" x14ac:dyDescent="0.3">
      <c r="B6" s="40">
        <f>MAX($B$5:$B5)+1</f>
        <v>1</v>
      </c>
      <c r="C6" s="2" t="str">
        <f ca="1">A1</f>
        <v>PERCENTOF On Its Own</v>
      </c>
      <c r="D6" s="2"/>
      <c r="E6" s="2"/>
      <c r="F6" s="2"/>
      <c r="G6" s="2"/>
      <c r="H6" s="2"/>
      <c r="I6" s="2"/>
      <c r="J6" s="2"/>
      <c r="K6" s="2"/>
      <c r="L6" s="2"/>
      <c r="M6" s="2"/>
      <c r="N6" s="2"/>
      <c r="O6" s="2"/>
      <c r="P6" s="2"/>
      <c r="Q6" s="2"/>
    </row>
    <row r="7" spans="1:17" ht="12.75" thickTop="1" x14ac:dyDescent="0.2"/>
    <row r="8" spans="1:17" ht="16.5" x14ac:dyDescent="0.25">
      <c r="C8" s="3" t="s">
        <v>69</v>
      </c>
    </row>
    <row r="10" spans="1:17" ht="15" x14ac:dyDescent="0.25">
      <c r="D10" s="4" t="s">
        <v>125</v>
      </c>
    </row>
    <row r="12" spans="1:17" x14ac:dyDescent="0.2">
      <c r="F12" s="13" t="s">
        <v>106</v>
      </c>
      <c r="G12" s="13" t="s">
        <v>108</v>
      </c>
    </row>
    <row r="13" spans="1:17" x14ac:dyDescent="0.2">
      <c r="F13" s="22" t="str" cm="1">
        <f t="array" ref="F13:G17">_xlfn.GROUPBY(tbl[Category],tbl[Sales],_xleta.PERCENTOF)</f>
        <v>Accessories</v>
      </c>
      <c r="G13" s="59">
        <v>0.24468299566575949</v>
      </c>
    </row>
    <row r="14" spans="1:17" x14ac:dyDescent="0.2">
      <c r="F14" s="22" t="str">
        <v>Bikes</v>
      </c>
      <c r="G14" s="59">
        <v>0.24987400463662937</v>
      </c>
    </row>
    <row r="15" spans="1:17" x14ac:dyDescent="0.2">
      <c r="F15" s="22" t="str">
        <v>Clothing</v>
      </c>
      <c r="G15" s="59">
        <v>0.25687934684003627</v>
      </c>
    </row>
    <row r="16" spans="1:17" x14ac:dyDescent="0.2">
      <c r="F16" s="22" t="str">
        <v>Components</v>
      </c>
      <c r="G16" s="59">
        <v>0.24856365285757484</v>
      </c>
    </row>
    <row r="17" spans="6:10" x14ac:dyDescent="0.2">
      <c r="F17" s="60" t="str">
        <v>Total</v>
      </c>
      <c r="G17" s="61">
        <v>1</v>
      </c>
    </row>
    <row r="19" spans="6:10" x14ac:dyDescent="0.2">
      <c r="F19" t="s">
        <v>144</v>
      </c>
      <c r="H19" s="59">
        <f>_xlfn.PERCENTOF(G13:G14,G13:G16)</f>
        <v>0.49455700030238886</v>
      </c>
      <c r="J19" s="19" t="str">
        <f ca="1">IFERROR(_xlfn.FORMULATEXT(H19),"")</f>
        <v>=PERCENTOF(G13:G14,G13:G16)</v>
      </c>
    </row>
  </sheetData>
  <mergeCells count="1">
    <mergeCell ref="A3:E3"/>
  </mergeCells>
  <conditionalFormatting sqref="I4">
    <cfRule type="cellIs" dxfId="11" priority="1" operator="notEqual">
      <formula>0</formula>
    </cfRule>
  </conditionalFormatting>
  <hyperlinks>
    <hyperlink ref="A3:E3" location="HL_Navigator" tooltip="Go to Navigator (Table of Contents)" display="Navigator" xr:uid="{26EFF3EC-DDA3-4323-91F2-4C42361706C6}"/>
    <hyperlink ref="A3" location="HL_Navigator" display="Navigator" xr:uid="{10D2F141-AD32-49F6-B248-C495B3BB2A54}"/>
    <hyperlink ref="I4" location="Overall_Error_Check" tooltip="Go to Overall Error Check" display="Overall_Error_Check" xr:uid="{56307FE6-0099-4DB8-A766-21B9DDE52B44}"/>
  </hyperlink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785718-313F-4838-9088-7CFF915E8E69}">
  <sheetPr>
    <outlinePr summaryBelow="0" summaryRight="0"/>
  </sheetPr>
  <dimension ref="A1:Q22"/>
  <sheetViews>
    <sheetView showGridLines="0" workbookViewId="0">
      <pane ySplit="4" topLeftCell="A5" activePane="bottomLeft" state="frozen"/>
      <selection pane="bottomLeft" activeCell="A3" sqref="A3:E3"/>
    </sheetView>
  </sheetViews>
  <sheetFormatPr defaultRowHeight="12" x14ac:dyDescent="0.2"/>
  <cols>
    <col min="1" max="5" width="3.7109375" customWidth="1"/>
    <col min="6" max="6" width="11.28515625" bestFit="1" customWidth="1"/>
    <col min="7" max="7" width="12.42578125" bestFit="1" customWidth="1"/>
  </cols>
  <sheetData>
    <row r="1" spans="1:17" ht="20.25" x14ac:dyDescent="0.3">
      <c r="A1" s="14" t="str">
        <f ca="1">IF(ISERROR(RIGHT(CELL("filename",A1),LEN(CELL("filename",A1))-FIND("]",CELL("filename",A1)))),
"",
RIGHT(CELL("filename",A1),LEN(CELL("filename",A1))-FIND("]",CELL("filename",A1))))</f>
        <v>Missing Titles</v>
      </c>
    </row>
    <row r="2" spans="1:17" ht="18" x14ac:dyDescent="0.25">
      <c r="A2" s="16" t="str">
        <f ca="1">Model_Name</f>
        <v>SP Eta LAMBDA et al.xlsx</v>
      </c>
    </row>
    <row r="3" spans="1:17" x14ac:dyDescent="0.2">
      <c r="A3" s="73" t="s">
        <v>1</v>
      </c>
      <c r="B3" s="73"/>
      <c r="C3" s="73"/>
      <c r="D3" s="73"/>
      <c r="E3" s="73"/>
    </row>
    <row r="4" spans="1:17" ht="14.25" x14ac:dyDescent="0.2">
      <c r="E4" t="s">
        <v>2</v>
      </c>
      <c r="I4" s="1">
        <f>Overall_Error_Check</f>
        <v>0</v>
      </c>
    </row>
    <row r="5" spans="1:17" x14ac:dyDescent="0.2">
      <c r="A5" s="11"/>
    </row>
    <row r="6" spans="1:17" ht="16.5" thickBot="1" x14ac:dyDescent="0.3">
      <c r="B6" s="40">
        <f>MAX($B$5:$B5)+1</f>
        <v>1</v>
      </c>
      <c r="C6" s="2" t="str">
        <f ca="1">A1</f>
        <v>Missing Titles</v>
      </c>
      <c r="D6" s="2"/>
      <c r="E6" s="2"/>
      <c r="F6" s="2"/>
      <c r="G6" s="2"/>
      <c r="H6" s="2"/>
      <c r="I6" s="2"/>
      <c r="J6" s="2"/>
      <c r="K6" s="2"/>
      <c r="L6" s="2"/>
      <c r="M6" s="2"/>
      <c r="N6" s="2"/>
      <c r="O6" s="2"/>
      <c r="P6" s="2"/>
      <c r="Q6" s="2"/>
    </row>
    <row r="7" spans="1:17" ht="12.75" thickTop="1" x14ac:dyDescent="0.2"/>
    <row r="8" spans="1:17" ht="16.5" x14ac:dyDescent="0.25">
      <c r="C8" s="3" t="s">
        <v>69</v>
      </c>
    </row>
    <row r="10" spans="1:17" ht="15" x14ac:dyDescent="0.25">
      <c r="D10" s="4" t="s">
        <v>145</v>
      </c>
    </row>
    <row r="12" spans="1:17" x14ac:dyDescent="0.2">
      <c r="F12" s="13" t="s">
        <v>146</v>
      </c>
      <c r="G12" s="13" t="s">
        <v>147</v>
      </c>
      <c r="H12" s="13" t="s">
        <v>148</v>
      </c>
      <c r="J12" t="str" cm="1">
        <f t="array" ref="J12:L20">_xlfn.GROUPBY(F12:G20,H12:H20,_xleta.SUM,3,0)</f>
        <v>Division</v>
      </c>
      <c r="K12" t="str">
        <v>Product</v>
      </c>
      <c r="L12" t="str">
        <v/>
      </c>
    </row>
    <row r="13" spans="1:17" x14ac:dyDescent="0.2">
      <c r="F13" s="47" t="s">
        <v>149</v>
      </c>
      <c r="G13" s="47" t="s">
        <v>154</v>
      </c>
      <c r="H13" s="71">
        <v>100</v>
      </c>
      <c r="J13" t="str">
        <v>A</v>
      </c>
      <c r="K13" t="str">
        <v>Alfred</v>
      </c>
      <c r="L13">
        <v>100</v>
      </c>
    </row>
    <row r="14" spans="1:17" x14ac:dyDescent="0.2">
      <c r="F14" s="47" t="s">
        <v>149</v>
      </c>
      <c r="G14" s="47" t="s">
        <v>152</v>
      </c>
      <c r="H14" s="71">
        <v>200</v>
      </c>
      <c r="J14" t="str">
        <v>A</v>
      </c>
      <c r="K14" t="str">
        <v>Beater</v>
      </c>
      <c r="L14">
        <v>200</v>
      </c>
    </row>
    <row r="15" spans="1:17" x14ac:dyDescent="0.2">
      <c r="F15" s="47" t="s">
        <v>149</v>
      </c>
      <c r="G15" s="47" t="s">
        <v>153</v>
      </c>
      <c r="H15" s="71">
        <v>300</v>
      </c>
      <c r="J15" t="str">
        <v>A</v>
      </c>
      <c r="K15" t="str">
        <v>Gammon</v>
      </c>
      <c r="L15">
        <v>300</v>
      </c>
    </row>
    <row r="16" spans="1:17" x14ac:dyDescent="0.2">
      <c r="F16" s="47" t="s">
        <v>150</v>
      </c>
      <c r="G16" s="47" t="s">
        <v>155</v>
      </c>
      <c r="H16" s="71">
        <v>400</v>
      </c>
      <c r="J16" t="str">
        <v>B</v>
      </c>
      <c r="K16" t="str">
        <v>Echo Echo</v>
      </c>
      <c r="L16">
        <v>500</v>
      </c>
    </row>
    <row r="17" spans="6:12" x14ac:dyDescent="0.2">
      <c r="F17" s="47" t="s">
        <v>150</v>
      </c>
      <c r="G17" s="47" t="s">
        <v>156</v>
      </c>
      <c r="H17" s="71">
        <v>500</v>
      </c>
      <c r="J17" t="str">
        <v>B</v>
      </c>
      <c r="K17" t="str">
        <v>Goodrem</v>
      </c>
      <c r="L17">
        <v>400</v>
      </c>
    </row>
    <row r="18" spans="6:12" x14ac:dyDescent="0.2">
      <c r="F18" s="47" t="s">
        <v>151</v>
      </c>
      <c r="G18" s="47" t="s">
        <v>157</v>
      </c>
      <c r="H18" s="71">
        <v>600</v>
      </c>
      <c r="J18" t="str">
        <v>C</v>
      </c>
      <c r="K18" t="str">
        <v>Charleston</v>
      </c>
      <c r="L18">
        <v>600</v>
      </c>
    </row>
    <row r="19" spans="6:12" x14ac:dyDescent="0.2">
      <c r="F19" s="47" t="s">
        <v>151</v>
      </c>
      <c r="G19" s="47" t="s">
        <v>158</v>
      </c>
      <c r="H19" s="71">
        <v>700</v>
      </c>
      <c r="J19" t="str">
        <v>C</v>
      </c>
      <c r="K19" t="str">
        <v>GTI</v>
      </c>
      <c r="L19">
        <v>700</v>
      </c>
    </row>
    <row r="20" spans="6:12" x14ac:dyDescent="0.2">
      <c r="F20" s="47" t="s">
        <v>151</v>
      </c>
      <c r="G20" s="47" t="s">
        <v>159</v>
      </c>
      <c r="H20" s="71">
        <v>800</v>
      </c>
      <c r="J20" t="str">
        <v>C</v>
      </c>
      <c r="K20" t="str">
        <v>Motel</v>
      </c>
      <c r="L20">
        <v>800</v>
      </c>
    </row>
    <row r="22" spans="6:12" x14ac:dyDescent="0.2">
      <c r="J22" s="19" t="str">
        <f ca="1">IFERROR(_xlfn.FORMULATEXT(J12),"")</f>
        <v>=GROUPBY(F12:G20,H12:H20,SUM,3,0)</v>
      </c>
    </row>
  </sheetData>
  <mergeCells count="1">
    <mergeCell ref="A3:E3"/>
  </mergeCells>
  <conditionalFormatting sqref="I4">
    <cfRule type="cellIs" dxfId="10" priority="1" operator="notEqual">
      <formula>0</formula>
    </cfRule>
  </conditionalFormatting>
  <hyperlinks>
    <hyperlink ref="A3:E3" location="HL_Navigator" tooltip="Go to Navigator (Table of Contents)" display="Navigator" xr:uid="{35A22222-0C6C-4C2C-805B-4CC98CC8AF72}"/>
    <hyperlink ref="A3" location="HL_Navigator" display="Navigator" xr:uid="{D0A7BBDC-2010-4430-A298-E3181E06F779}"/>
    <hyperlink ref="I4" location="Overall_Error_Check" tooltip="Go to Overall Error Check" display="Overall_Error_Check" xr:uid="{FC39684E-84A5-4181-82D9-66BED4CE6717}"/>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L29"/>
  <sheetViews>
    <sheetView showGridLines="0" zoomScaleNormal="100" workbookViewId="0">
      <pane ySplit="4" topLeftCell="A5" activePane="bottomLeft" state="frozen"/>
      <selection pane="bottomLeft"/>
    </sheetView>
  </sheetViews>
  <sheetFormatPr defaultRowHeight="12" x14ac:dyDescent="0.2"/>
  <cols>
    <col min="1" max="5" width="3.7109375" customWidth="1"/>
    <col min="6" max="6" width="17.7109375" customWidth="1"/>
  </cols>
  <sheetData>
    <row r="1" spans="1:12" ht="20.25" x14ac:dyDescent="0.3">
      <c r="A1" s="14" t="s">
        <v>1</v>
      </c>
      <c r="F1" s="12"/>
      <c r="G1" s="12"/>
    </row>
    <row r="2" spans="1:12" ht="18" x14ac:dyDescent="0.25">
      <c r="A2" s="16" t="str">
        <f ca="1">Model_Name</f>
        <v>SP Eta LAMBDA et al.xlsx</v>
      </c>
    </row>
    <row r="3" spans="1:12" x14ac:dyDescent="0.2">
      <c r="A3" s="11" t="s">
        <v>1</v>
      </c>
      <c r="B3" s="11"/>
      <c r="C3" s="11"/>
      <c r="D3" s="11"/>
      <c r="E3" s="11"/>
    </row>
    <row r="4" spans="1:12" ht="14.25" x14ac:dyDescent="0.2">
      <c r="E4" t="s">
        <v>2</v>
      </c>
      <c r="G4" s="24">
        <f>Overall_Error_Check</f>
        <v>0</v>
      </c>
    </row>
    <row r="7" spans="1:12" ht="16.5" thickBot="1" x14ac:dyDescent="0.3">
      <c r="B7" s="40">
        <v>1</v>
      </c>
      <c r="C7" s="40" t="s">
        <v>25</v>
      </c>
      <c r="D7" s="40"/>
      <c r="E7" s="40"/>
      <c r="F7" s="40"/>
      <c r="G7" s="40"/>
      <c r="H7" s="40"/>
      <c r="I7" s="40"/>
      <c r="J7" s="40"/>
      <c r="K7" s="40"/>
      <c r="L7" s="40"/>
    </row>
    <row r="8" spans="1:12" ht="12.75" thickTop="1" x14ac:dyDescent="0.2"/>
    <row r="9" spans="1:12" x14ac:dyDescent="0.2">
      <c r="F9" s="11" t="s">
        <v>26</v>
      </c>
    </row>
    <row r="10" spans="1:12" x14ac:dyDescent="0.2">
      <c r="F10" s="11" t="s">
        <v>27</v>
      </c>
    </row>
    <row r="11" spans="1:12" x14ac:dyDescent="0.2">
      <c r="F11" s="11" t="s">
        <v>0</v>
      </c>
    </row>
    <row r="12" spans="1:12" x14ac:dyDescent="0.2">
      <c r="F12" s="11" t="s">
        <v>129</v>
      </c>
    </row>
    <row r="13" spans="1:12" x14ac:dyDescent="0.2">
      <c r="F13" s="11" t="s">
        <v>130</v>
      </c>
    </row>
    <row r="14" spans="1:12" x14ac:dyDescent="0.2">
      <c r="F14" s="11" t="s">
        <v>131</v>
      </c>
    </row>
    <row r="15" spans="1:12" x14ac:dyDescent="0.2">
      <c r="F15" s="11" t="s">
        <v>140</v>
      </c>
    </row>
    <row r="16" spans="1:12" x14ac:dyDescent="0.2">
      <c r="F16" s="11" t="s">
        <v>139</v>
      </c>
    </row>
    <row r="17" spans="6:6" x14ac:dyDescent="0.2">
      <c r="F17" s="11" t="s">
        <v>141</v>
      </c>
    </row>
    <row r="18" spans="6:6" x14ac:dyDescent="0.2">
      <c r="F18" s="11" t="s">
        <v>142</v>
      </c>
    </row>
    <row r="19" spans="6:6" x14ac:dyDescent="0.2">
      <c r="F19" s="11" t="s">
        <v>160</v>
      </c>
    </row>
    <row r="20" spans="6:6" x14ac:dyDescent="0.2">
      <c r="F20" s="11" t="s">
        <v>161</v>
      </c>
    </row>
    <row r="21" spans="6:6" x14ac:dyDescent="0.2">
      <c r="F21" s="11" t="s">
        <v>132</v>
      </c>
    </row>
    <row r="22" spans="6:6" x14ac:dyDescent="0.2">
      <c r="F22" s="11" t="s">
        <v>133</v>
      </c>
    </row>
    <row r="23" spans="6:6" x14ac:dyDescent="0.2">
      <c r="F23" s="11" t="s">
        <v>162</v>
      </c>
    </row>
    <row r="24" spans="6:6" x14ac:dyDescent="0.2">
      <c r="F24" s="11" t="s">
        <v>134</v>
      </c>
    </row>
    <row r="25" spans="6:6" x14ac:dyDescent="0.2">
      <c r="F25" s="11" t="s">
        <v>163</v>
      </c>
    </row>
    <row r="26" spans="6:6" x14ac:dyDescent="0.2">
      <c r="F26" s="11" t="s">
        <v>164</v>
      </c>
    </row>
    <row r="27" spans="6:6" x14ac:dyDescent="0.2">
      <c r="F27" s="11" t="s">
        <v>135</v>
      </c>
    </row>
    <row r="28" spans="6:6" x14ac:dyDescent="0.2">
      <c r="F28" s="11" t="s">
        <v>104</v>
      </c>
    </row>
    <row r="29" spans="6:6" x14ac:dyDescent="0.2">
      <c r="F29" s="11" t="s">
        <v>66</v>
      </c>
    </row>
  </sheetData>
  <conditionalFormatting sqref="G4">
    <cfRule type="cellIs" dxfId="32" priority="1" operator="equal">
      <formula>1</formula>
    </cfRule>
  </conditionalFormatting>
  <hyperlinks>
    <hyperlink ref="A3:E3" location="HL_Navigator" tooltip="Go to Navigator (Table of Contents)" display="Navigator" xr:uid="{00000000-0004-0000-0100-000000000000}"/>
    <hyperlink ref="F9" location="HL_1" display="Cover" xr:uid="{F0901F06-1511-4CB9-919C-6DE1C5CBF07B}"/>
    <hyperlink ref="F10" location="HL_3" display="Style Guide" xr:uid="{A784F088-8E80-4C28-9952-5FC32D6E107D}"/>
    <hyperlink ref="F11" location="HL_4" display="Model Parameters" xr:uid="{A9AC6145-648C-4448-8B08-64115EDC37FE}"/>
    <hyperlink ref="F12" location="HL_5" display="Eta LAMBDA Example" xr:uid="{97CE3514-294A-4494-B26F-E51A7B2CAD9F}"/>
    <hyperlink ref="F13" location="HL_6" display="Data Table" xr:uid="{705B91CD-8073-4D2A-A48E-544C920202CC}"/>
    <hyperlink ref="F14" location="HL_7" display="Basic GROUPBY" xr:uid="{0C90468A-B734-4854-AF87-DE3ED0FF30F8}"/>
    <hyperlink ref="F15" location="HL_8" display="HSTACK with GROUPBY" xr:uid="{473E5F28-BBA0-4283-B65A-D43AF1669001}"/>
    <hyperlink ref="F16" location="HL_9" display="Multiple Column GROUPBY" xr:uid="{C6B33483-4550-4AA9-AC4F-80A52B6F4597}"/>
    <hyperlink ref="F17" location="HL_10" display="CHOOSECOLS with GROUPBY" xr:uid="{D365FDC2-30DC-405B-9033-6AD3DF74035E}"/>
    <hyperlink ref="F18" location="HL_11" display="CHOOSECOLS with GROUPBY Dynamic" xr:uid="{29DAD37D-8C7F-4E9F-8CAB-DFC603FE5623}"/>
    <hyperlink ref="F19" location="HL_12" display="Multiple Column GROUPBY Values" xr:uid="{6612E187-829F-462A-B720-A5E228882EBE}"/>
    <hyperlink ref="F20" location="HL_13" display="GROUPBY Ranking" xr:uid="{5F34B4F9-8735-4673-AD83-AA70B6A8B958}"/>
    <hyperlink ref="F21" location="HL_14" display="Items Sorted by Group" xr:uid="{90C21809-17E6-47BD-8799-E2592758E3AC}"/>
    <hyperlink ref="F22" location="HL_15" display="Basic PIVOTBY" xr:uid="{697F376A-EB46-4C9D-9E63-BCF9E1603E29}"/>
    <hyperlink ref="F23" location="HL_16" display="More Sophisticated PIVOTBY" xr:uid="{2F06BE6E-B097-4F76-8E02-C497A3D7586E}"/>
    <hyperlink ref="F24" location="HL_17" display="PERCENTOF Illustration" xr:uid="{07A761FC-3B86-48FC-9A65-17ECD9BFEBBA}"/>
    <hyperlink ref="F25" location="HL_18" display="PERCENTOF On Its Own" xr:uid="{C0262B72-F85A-4588-A15C-91127B6E536E}"/>
    <hyperlink ref="F26" location="HL_19" display="Missing Titles" xr:uid="{4E65370A-6584-4FA2-95D2-50F8481DAC34}"/>
    <hyperlink ref="F27" location="HL_20" display="Raw Data" xr:uid="{58319C10-2382-4AF2-AC0C-AE19C80A9982}"/>
    <hyperlink ref="F28" location="HL_21" display="Lookup Data" xr:uid="{9B3776DB-A9E0-4A2D-9B29-2BD4D5CBB9D2}"/>
    <hyperlink ref="F29" location="HL_22" display="Error Checks" xr:uid="{3167B88B-9901-4A96-A145-F87ACC8455B4}"/>
  </hyperlinks>
  <pageMargins left="0.7" right="0.7" top="0.75" bottom="0.75" header="0.3" footer="0.3"/>
  <pageSetup paperSize="9" orientation="portrait" horizontalDpi="0" verticalDpi="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F76FDF-2D35-4087-A61C-A5D8A0C97302}">
  <sheetPr>
    <outlinePr summaryBelow="0" summaryRight="0"/>
  </sheetPr>
  <dimension ref="A1:Q1009"/>
  <sheetViews>
    <sheetView showGridLines="0" workbookViewId="0">
      <pane ySplit="4" topLeftCell="A5" activePane="bottomLeft" state="frozen"/>
      <selection pane="bottomLeft" activeCell="A3" sqref="A3:E3"/>
    </sheetView>
  </sheetViews>
  <sheetFormatPr defaultRowHeight="12" x14ac:dyDescent="0.2"/>
  <cols>
    <col min="1" max="5" width="3.7109375" customWidth="1"/>
    <col min="7" max="7" width="12.42578125" customWidth="1"/>
    <col min="8" max="8" width="14.28515625" bestFit="1" customWidth="1"/>
  </cols>
  <sheetData>
    <row r="1" spans="1:17" ht="20.25" x14ac:dyDescent="0.3">
      <c r="A1" s="14" t="str">
        <f ca="1">IF(ISERROR(RIGHT(CELL("filename",A1),LEN(CELL("filename",A1))-FIND("]",CELL("filename",A1)))),
"",
RIGHT(CELL("filename",A1),LEN(CELL("filename",A1))-FIND("]",CELL("filename",A1))))</f>
        <v>Raw Data</v>
      </c>
    </row>
    <row r="2" spans="1:17" ht="18" x14ac:dyDescent="0.25">
      <c r="A2" s="16" t="str">
        <f ca="1">Model_Name</f>
        <v>SP Eta LAMBDA et al.xlsx</v>
      </c>
    </row>
    <row r="3" spans="1:17" x14ac:dyDescent="0.2">
      <c r="A3" s="73" t="s">
        <v>1</v>
      </c>
      <c r="B3" s="73"/>
      <c r="C3" s="73"/>
      <c r="D3" s="73"/>
      <c r="E3" s="73"/>
    </row>
    <row r="4" spans="1:17" ht="14.25" x14ac:dyDescent="0.2">
      <c r="E4" t="s">
        <v>2</v>
      </c>
      <c r="I4" s="1">
        <f>Overall_Error_Check</f>
        <v>0</v>
      </c>
    </row>
    <row r="5" spans="1:17" x14ac:dyDescent="0.2">
      <c r="A5" s="11"/>
    </row>
    <row r="6" spans="1:17" ht="16.5" thickBot="1" x14ac:dyDescent="0.3">
      <c r="B6" s="40">
        <f>MAX($B$5:$B5)+1</f>
        <v>1</v>
      </c>
      <c r="C6" s="2" t="str">
        <f ca="1">A1</f>
        <v>Raw Data</v>
      </c>
      <c r="D6" s="2"/>
      <c r="E6" s="2"/>
      <c r="F6" s="2"/>
      <c r="G6" s="2"/>
      <c r="H6" s="2"/>
      <c r="I6" s="2"/>
      <c r="J6" s="2"/>
      <c r="K6" s="2"/>
      <c r="L6" s="2"/>
      <c r="M6" s="2"/>
      <c r="N6" s="2"/>
      <c r="O6" s="2"/>
      <c r="P6" s="2"/>
      <c r="Q6" s="2"/>
    </row>
    <row r="7" spans="1:17" ht="12.75" thickTop="1" x14ac:dyDescent="0.2"/>
    <row r="8" spans="1:17" ht="16.5" x14ac:dyDescent="0.25">
      <c r="C8" s="3" t="s">
        <v>109</v>
      </c>
    </row>
    <row r="10" spans="1:17" ht="15" x14ac:dyDescent="0.25">
      <c r="D10" s="4" t="s">
        <v>110</v>
      </c>
    </row>
    <row r="12" spans="1:17" x14ac:dyDescent="0.2">
      <c r="F12" t="s">
        <v>105</v>
      </c>
      <c r="G12" t="s">
        <v>106</v>
      </c>
      <c r="H12" t="s">
        <v>107</v>
      </c>
      <c r="I12" t="s">
        <v>108</v>
      </c>
      <c r="J12" t="s">
        <v>143</v>
      </c>
    </row>
    <row r="13" spans="1:17" x14ac:dyDescent="0.2">
      <c r="F13" cm="1">
        <f t="array" aca="1" ref="F13" ca="1">INDEX(LU_Years,RANDBETWEEN(1,COUNTA(LU_Years)))</f>
        <v>2022</v>
      </c>
      <c r="G13" t="str" cm="1">
        <f t="array" aca="1" ref="G13" ca="1">INDEX(LU_Categories,RANDBETWEEN(1,COUNTA(LU_Categories)))</f>
        <v>Accessories</v>
      </c>
      <c r="H13" t="str" cm="1">
        <f t="array" aca="1" ref="H13" ca="1">_xlfn.LET(_xlpm.x,MATCH(G13,LU_Categories,0),_xlpm.y,OFFSET('Lookup Data'!$E$37,,_xlpm.x),_xlpm.z,OFFSET('Lookup Data'!$E$40,,_xlpm.x,_xlpm.y,),INDEX(_xlpm.z,RANDBETWEEN(1,_xlpm.y)))</f>
        <v>Helmets</v>
      </c>
      <c r="I13" s="48">
        <f ca="1">RANDBETWEEN(1,40)*100</f>
        <v>4000</v>
      </c>
      <c r="J13" s="35">
        <f t="shared" ref="J13:J76" ca="1" si="0">RANDBETWEEN(1,20)/20</f>
        <v>0.35</v>
      </c>
    </row>
    <row r="14" spans="1:17" x14ac:dyDescent="0.2">
      <c r="F14" cm="1">
        <f t="array" aca="1" ref="F14" ca="1">INDEX(LU_Years,RANDBETWEEN(1,COUNTA(LU_Years)))</f>
        <v>2022</v>
      </c>
      <c r="G14" t="str" cm="1">
        <f t="array" aca="1" ref="G14" ca="1">INDEX(LU_Categories,RANDBETWEEN(1,COUNTA(LU_Categories)))</f>
        <v>Accessories</v>
      </c>
      <c r="H14" t="str" cm="1">
        <f t="array" aca="1" ref="H14" ca="1">_xlfn.LET(_xlpm.x,MATCH(G14,LU_Categories,0),_xlpm.y,OFFSET('Lookup Data'!$E$37,,_xlpm.x),_xlpm.z,OFFSET('Lookup Data'!$E$40,,_xlpm.x,_xlpm.y,),INDEX(_xlpm.z,RANDBETWEEN(1,_xlpm.y)))</f>
        <v>Pumps</v>
      </c>
      <c r="I14" s="48">
        <f t="shared" ref="I14:I77" ca="1" si="1">RANDBETWEEN(1,40)*100</f>
        <v>2600</v>
      </c>
      <c r="J14" s="35">
        <f t="shared" ca="1" si="0"/>
        <v>0.35</v>
      </c>
    </row>
    <row r="15" spans="1:17" x14ac:dyDescent="0.2">
      <c r="F15" cm="1">
        <f t="array" aca="1" ref="F15" ca="1">INDEX(LU_Years,RANDBETWEEN(1,COUNTA(LU_Years)))</f>
        <v>2020</v>
      </c>
      <c r="G15" t="str" cm="1">
        <f t="array" aca="1" ref="G15" ca="1">INDEX(LU_Categories,RANDBETWEEN(1,COUNTA(LU_Categories)))</f>
        <v>Bikes</v>
      </c>
      <c r="H15" t="str" cm="1">
        <f t="array" aca="1" ref="H15" ca="1">_xlfn.LET(_xlpm.x,MATCH(G15,LU_Categories,0),_xlpm.y,OFFSET('Lookup Data'!$E$37,,_xlpm.x),_xlpm.z,OFFSET('Lookup Data'!$E$40,,_xlpm.x,_xlpm.y,),INDEX(_xlpm.z,RANDBETWEEN(1,_xlpm.y)))</f>
        <v>Touring Bikes</v>
      </c>
      <c r="I15" s="48">
        <f t="shared" ca="1" si="1"/>
        <v>2100</v>
      </c>
      <c r="J15" s="35">
        <f t="shared" ca="1" si="0"/>
        <v>0.6</v>
      </c>
    </row>
    <row r="16" spans="1:17" x14ac:dyDescent="0.2">
      <c r="F16" cm="1">
        <f t="array" aca="1" ref="F16" ca="1">INDEX(LU_Years,RANDBETWEEN(1,COUNTA(LU_Years)))</f>
        <v>2020</v>
      </c>
      <c r="G16" t="str" cm="1">
        <f t="array" aca="1" ref="G16" ca="1">INDEX(LU_Categories,RANDBETWEEN(1,COUNTA(LU_Categories)))</f>
        <v>Bikes</v>
      </c>
      <c r="H16" t="str" cm="1">
        <f t="array" aca="1" ref="H16" ca="1">_xlfn.LET(_xlpm.x,MATCH(G16,LU_Categories,0),_xlpm.y,OFFSET('Lookup Data'!$E$37,,_xlpm.x),_xlpm.z,OFFSET('Lookup Data'!$E$40,,_xlpm.x,_xlpm.y,),INDEX(_xlpm.z,RANDBETWEEN(1,_xlpm.y)))</f>
        <v>Road Bikes</v>
      </c>
      <c r="I16" s="48">
        <f t="shared" ca="1" si="1"/>
        <v>2900</v>
      </c>
      <c r="J16" s="35">
        <f t="shared" ca="1" si="0"/>
        <v>0.6</v>
      </c>
    </row>
    <row r="17" spans="6:10" x14ac:dyDescent="0.2">
      <c r="F17" cm="1">
        <f t="array" aca="1" ref="F17" ca="1">INDEX(LU_Years,RANDBETWEEN(1,COUNTA(LU_Years)))</f>
        <v>2020</v>
      </c>
      <c r="G17" t="str" cm="1">
        <f t="array" aca="1" ref="G17" ca="1">INDEX(LU_Categories,RANDBETWEEN(1,COUNTA(LU_Categories)))</f>
        <v>Accessories</v>
      </c>
      <c r="H17" t="str" cm="1">
        <f t="array" aca="1" ref="H17" ca="1">_xlfn.LET(_xlpm.x,MATCH(G17,LU_Categories,0),_xlpm.y,OFFSET('Lookup Data'!$E$37,,_xlpm.x),_xlpm.z,OFFSET('Lookup Data'!$E$40,,_xlpm.x,_xlpm.y,),INDEX(_xlpm.z,RANDBETWEEN(1,_xlpm.y)))</f>
        <v>Tyres and Tubes</v>
      </c>
      <c r="I17" s="48">
        <f t="shared" ca="1" si="1"/>
        <v>900</v>
      </c>
      <c r="J17" s="35">
        <f t="shared" ca="1" si="0"/>
        <v>0.5</v>
      </c>
    </row>
    <row r="18" spans="6:10" x14ac:dyDescent="0.2">
      <c r="F18" cm="1">
        <f t="array" aca="1" ref="F18" ca="1">INDEX(LU_Years,RANDBETWEEN(1,COUNTA(LU_Years)))</f>
        <v>2021</v>
      </c>
      <c r="G18" t="str" cm="1">
        <f t="array" aca="1" ref="G18" ca="1">INDEX(LU_Categories,RANDBETWEEN(1,COUNTA(LU_Categories)))</f>
        <v>Components</v>
      </c>
      <c r="H18" t="str" cm="1">
        <f t="array" aca="1" ref="H18" ca="1">_xlfn.LET(_xlpm.x,MATCH(G18,LU_Categories,0),_xlpm.y,OFFSET('Lookup Data'!$E$37,,_xlpm.x),_xlpm.z,OFFSET('Lookup Data'!$E$40,,_xlpm.x,_xlpm.y,),INDEX(_xlpm.z,RANDBETWEEN(1,_xlpm.y)))</f>
        <v>Brakes</v>
      </c>
      <c r="I18" s="48">
        <f t="shared" ca="1" si="1"/>
        <v>1700</v>
      </c>
      <c r="J18" s="35">
        <f t="shared" ca="1" si="0"/>
        <v>0.7</v>
      </c>
    </row>
    <row r="19" spans="6:10" x14ac:dyDescent="0.2">
      <c r="F19" cm="1">
        <f t="array" aca="1" ref="F19" ca="1">INDEX(LU_Years,RANDBETWEEN(1,COUNTA(LU_Years)))</f>
        <v>2021</v>
      </c>
      <c r="G19" t="str" cm="1">
        <f t="array" aca="1" ref="G19" ca="1">INDEX(LU_Categories,RANDBETWEEN(1,COUNTA(LU_Categories)))</f>
        <v>Accessories</v>
      </c>
      <c r="H19" t="str" cm="1">
        <f t="array" aca="1" ref="H19" ca="1">_xlfn.LET(_xlpm.x,MATCH(G19,LU_Categories,0),_xlpm.y,OFFSET('Lookup Data'!$E$37,,_xlpm.x),_xlpm.z,OFFSET('Lookup Data'!$E$40,,_xlpm.x,_xlpm.y,),INDEX(_xlpm.z,RANDBETWEEN(1,_xlpm.y)))</f>
        <v>Tyres and Tubes</v>
      </c>
      <c r="I19" s="48">
        <f t="shared" ca="1" si="1"/>
        <v>3500</v>
      </c>
      <c r="J19" s="35">
        <f t="shared" ca="1" si="0"/>
        <v>0.5</v>
      </c>
    </row>
    <row r="20" spans="6:10" x14ac:dyDescent="0.2">
      <c r="F20" cm="1">
        <f t="array" aca="1" ref="F20" ca="1">INDEX(LU_Years,RANDBETWEEN(1,COUNTA(LU_Years)))</f>
        <v>2021</v>
      </c>
      <c r="G20" t="str" cm="1">
        <f t="array" aca="1" ref="G20" ca="1">INDEX(LU_Categories,RANDBETWEEN(1,COUNTA(LU_Categories)))</f>
        <v>Bikes</v>
      </c>
      <c r="H20" t="str" cm="1">
        <f t="array" aca="1" ref="H20" ca="1">_xlfn.LET(_xlpm.x,MATCH(G20,LU_Categories,0),_xlpm.y,OFFSET('Lookup Data'!$E$37,,_xlpm.x),_xlpm.z,OFFSET('Lookup Data'!$E$40,,_xlpm.x,_xlpm.y,),INDEX(_xlpm.z,RANDBETWEEN(1,_xlpm.y)))</f>
        <v>Cargo Bikes</v>
      </c>
      <c r="I20" s="48">
        <f t="shared" ca="1" si="1"/>
        <v>1700</v>
      </c>
      <c r="J20" s="35">
        <f t="shared" ca="1" si="0"/>
        <v>0.05</v>
      </c>
    </row>
    <row r="21" spans="6:10" x14ac:dyDescent="0.2">
      <c r="F21" cm="1">
        <f t="array" aca="1" ref="F21" ca="1">INDEX(LU_Years,RANDBETWEEN(1,COUNTA(LU_Years)))</f>
        <v>2020</v>
      </c>
      <c r="G21" t="str" cm="1">
        <f t="array" aca="1" ref="G21" ca="1">INDEX(LU_Categories,RANDBETWEEN(1,COUNTA(LU_Categories)))</f>
        <v>Clothing</v>
      </c>
      <c r="H21" t="str" cm="1">
        <f t="array" aca="1" ref="H21" ca="1">_xlfn.LET(_xlpm.x,MATCH(G21,LU_Categories,0),_xlpm.y,OFFSET('Lookup Data'!$E$37,,_xlpm.x),_xlpm.z,OFFSET('Lookup Data'!$E$40,,_xlpm.x,_xlpm.y,),INDEX(_xlpm.z,RANDBETWEEN(1,_xlpm.y)))</f>
        <v>Jerseys</v>
      </c>
      <c r="I21" s="48">
        <f t="shared" ca="1" si="1"/>
        <v>2900</v>
      </c>
      <c r="J21" s="35">
        <f t="shared" ca="1" si="0"/>
        <v>0.45</v>
      </c>
    </row>
    <row r="22" spans="6:10" x14ac:dyDescent="0.2">
      <c r="F22" cm="1">
        <f t="array" aca="1" ref="F22" ca="1">INDEX(LU_Years,RANDBETWEEN(1,COUNTA(LU_Years)))</f>
        <v>2022</v>
      </c>
      <c r="G22" t="str" cm="1">
        <f t="array" aca="1" ref="G22" ca="1">INDEX(LU_Categories,RANDBETWEEN(1,COUNTA(LU_Categories)))</f>
        <v>Bikes</v>
      </c>
      <c r="H22" t="str" cm="1">
        <f t="array" aca="1" ref="H22" ca="1">_xlfn.LET(_xlpm.x,MATCH(G22,LU_Categories,0),_xlpm.y,OFFSET('Lookup Data'!$E$37,,_xlpm.x),_xlpm.z,OFFSET('Lookup Data'!$E$40,,_xlpm.x,_xlpm.y,),INDEX(_xlpm.z,RANDBETWEEN(1,_xlpm.y)))</f>
        <v>Road Bikes</v>
      </c>
      <c r="I22" s="48">
        <f t="shared" ca="1" si="1"/>
        <v>3700</v>
      </c>
      <c r="J22" s="35">
        <f t="shared" ca="1" si="0"/>
        <v>0.9</v>
      </c>
    </row>
    <row r="23" spans="6:10" x14ac:dyDescent="0.2">
      <c r="F23" cm="1">
        <f t="array" aca="1" ref="F23" ca="1">INDEX(LU_Years,RANDBETWEEN(1,COUNTA(LU_Years)))</f>
        <v>2022</v>
      </c>
      <c r="G23" t="str" cm="1">
        <f t="array" aca="1" ref="G23" ca="1">INDEX(LU_Categories,RANDBETWEEN(1,COUNTA(LU_Categories)))</f>
        <v>Accessories</v>
      </c>
      <c r="H23" t="str" cm="1">
        <f t="array" aca="1" ref="H23" ca="1">_xlfn.LET(_xlpm.x,MATCH(G23,LU_Categories,0),_xlpm.y,OFFSET('Lookup Data'!$E$37,,_xlpm.x),_xlpm.z,OFFSET('Lookup Data'!$E$40,,_xlpm.x,_xlpm.y,),INDEX(_xlpm.z,RANDBETWEEN(1,_xlpm.y)))</f>
        <v>Lights</v>
      </c>
      <c r="I23" s="48">
        <f t="shared" ca="1" si="1"/>
        <v>3300</v>
      </c>
      <c r="J23" s="35">
        <f t="shared" ca="1" si="0"/>
        <v>0.2</v>
      </c>
    </row>
    <row r="24" spans="6:10" x14ac:dyDescent="0.2">
      <c r="F24" cm="1">
        <f t="array" aca="1" ref="F24" ca="1">INDEX(LU_Years,RANDBETWEEN(1,COUNTA(LU_Years)))</f>
        <v>2022</v>
      </c>
      <c r="G24" t="str" cm="1">
        <f t="array" aca="1" ref="G24" ca="1">INDEX(LU_Categories,RANDBETWEEN(1,COUNTA(LU_Categories)))</f>
        <v>Clothing</v>
      </c>
      <c r="H24" t="str" cm="1">
        <f t="array" aca="1" ref="H24" ca="1">_xlfn.LET(_xlpm.x,MATCH(G24,LU_Categories,0),_xlpm.y,OFFSET('Lookup Data'!$E$37,,_xlpm.x),_xlpm.z,OFFSET('Lookup Data'!$E$40,,_xlpm.x,_xlpm.y,),INDEX(_xlpm.z,RANDBETWEEN(1,_xlpm.y)))</f>
        <v>Bib-Shorts</v>
      </c>
      <c r="I24" s="48">
        <f t="shared" ca="1" si="1"/>
        <v>2300</v>
      </c>
      <c r="J24" s="35">
        <f t="shared" ca="1" si="0"/>
        <v>0.9</v>
      </c>
    </row>
    <row r="25" spans="6:10" x14ac:dyDescent="0.2">
      <c r="F25" cm="1">
        <f t="array" aca="1" ref="F25" ca="1">INDEX(LU_Years,RANDBETWEEN(1,COUNTA(LU_Years)))</f>
        <v>2020</v>
      </c>
      <c r="G25" t="str" cm="1">
        <f t="array" aca="1" ref="G25" ca="1">INDEX(LU_Categories,RANDBETWEEN(1,COUNTA(LU_Categories)))</f>
        <v>Accessories</v>
      </c>
      <c r="H25" t="str" cm="1">
        <f t="array" aca="1" ref="H25" ca="1">_xlfn.LET(_xlpm.x,MATCH(G25,LU_Categories,0),_xlpm.y,OFFSET('Lookup Data'!$E$37,,_xlpm.x),_xlpm.z,OFFSET('Lookup Data'!$E$40,,_xlpm.x,_xlpm.y,),INDEX(_xlpm.z,RANDBETWEEN(1,_xlpm.y)))</f>
        <v>Bike Racks</v>
      </c>
      <c r="I25" s="48">
        <f t="shared" ca="1" si="1"/>
        <v>1600</v>
      </c>
      <c r="J25" s="35">
        <f t="shared" ca="1" si="0"/>
        <v>0.75</v>
      </c>
    </row>
    <row r="26" spans="6:10" x14ac:dyDescent="0.2">
      <c r="F26" cm="1">
        <f t="array" aca="1" ref="F26" ca="1">INDEX(LU_Years,RANDBETWEEN(1,COUNTA(LU_Years)))</f>
        <v>2020</v>
      </c>
      <c r="G26" t="str" cm="1">
        <f t="array" aca="1" ref="G26" ca="1">INDEX(LU_Categories,RANDBETWEEN(1,COUNTA(LU_Categories)))</f>
        <v>Accessories</v>
      </c>
      <c r="H26" t="str" cm="1">
        <f t="array" aca="1" ref="H26" ca="1">_xlfn.LET(_xlpm.x,MATCH(G26,LU_Categories,0),_xlpm.y,OFFSET('Lookup Data'!$E$37,,_xlpm.x),_xlpm.z,OFFSET('Lookup Data'!$E$40,,_xlpm.x,_xlpm.y,),INDEX(_xlpm.z,RANDBETWEEN(1,_xlpm.y)))</f>
        <v>Locks</v>
      </c>
      <c r="I26" s="48">
        <f t="shared" ca="1" si="1"/>
        <v>2200</v>
      </c>
      <c r="J26" s="35">
        <f t="shared" ca="1" si="0"/>
        <v>0.7</v>
      </c>
    </row>
    <row r="27" spans="6:10" x14ac:dyDescent="0.2">
      <c r="F27" cm="1">
        <f t="array" aca="1" ref="F27" ca="1">INDEX(LU_Years,RANDBETWEEN(1,COUNTA(LU_Years)))</f>
        <v>2021</v>
      </c>
      <c r="G27" t="str" cm="1">
        <f t="array" aca="1" ref="G27" ca="1">INDEX(LU_Categories,RANDBETWEEN(1,COUNTA(LU_Categories)))</f>
        <v>Components</v>
      </c>
      <c r="H27" t="str" cm="1">
        <f t="array" aca="1" ref="H27" ca="1">_xlfn.LET(_xlpm.x,MATCH(G27,LU_Categories,0),_xlpm.y,OFFSET('Lookup Data'!$E$37,,_xlpm.x),_xlpm.z,OFFSET('Lookup Data'!$E$40,,_xlpm.x,_xlpm.y,),INDEX(_xlpm.z,RANDBETWEEN(1,_xlpm.y)))</f>
        <v>Saddles</v>
      </c>
      <c r="I27" s="48">
        <f t="shared" ca="1" si="1"/>
        <v>4000</v>
      </c>
      <c r="J27" s="35">
        <f t="shared" ca="1" si="0"/>
        <v>0.2</v>
      </c>
    </row>
    <row r="28" spans="6:10" x14ac:dyDescent="0.2">
      <c r="F28" cm="1">
        <f t="array" aca="1" ref="F28" ca="1">INDEX(LU_Years,RANDBETWEEN(1,COUNTA(LU_Years)))</f>
        <v>2020</v>
      </c>
      <c r="G28" t="str" cm="1">
        <f t="array" aca="1" ref="G28" ca="1">INDEX(LU_Categories,RANDBETWEEN(1,COUNTA(LU_Categories)))</f>
        <v>Components</v>
      </c>
      <c r="H28" t="str" cm="1">
        <f t="array" aca="1" ref="H28" ca="1">_xlfn.LET(_xlpm.x,MATCH(G28,LU_Categories,0),_xlpm.y,OFFSET('Lookup Data'!$E$37,,_xlpm.x),_xlpm.z,OFFSET('Lookup Data'!$E$40,,_xlpm.x,_xlpm.y,),INDEX(_xlpm.z,RANDBETWEEN(1,_xlpm.y)))</f>
        <v>Bottom Brackets</v>
      </c>
      <c r="I28" s="48">
        <f t="shared" ca="1" si="1"/>
        <v>2400</v>
      </c>
      <c r="J28" s="35">
        <f t="shared" ca="1" si="0"/>
        <v>0.25</v>
      </c>
    </row>
    <row r="29" spans="6:10" x14ac:dyDescent="0.2">
      <c r="F29" cm="1">
        <f t="array" aca="1" ref="F29" ca="1">INDEX(LU_Years,RANDBETWEEN(1,COUNTA(LU_Years)))</f>
        <v>2022</v>
      </c>
      <c r="G29" t="str" cm="1">
        <f t="array" aca="1" ref="G29" ca="1">INDEX(LU_Categories,RANDBETWEEN(1,COUNTA(LU_Categories)))</f>
        <v>Components</v>
      </c>
      <c r="H29" t="str" cm="1">
        <f t="array" aca="1" ref="H29" ca="1">_xlfn.LET(_xlpm.x,MATCH(G29,LU_Categories,0),_xlpm.y,OFFSET('Lookup Data'!$E$37,,_xlpm.x),_xlpm.z,OFFSET('Lookup Data'!$E$40,,_xlpm.x,_xlpm.y,),INDEX(_xlpm.z,RANDBETWEEN(1,_xlpm.y)))</f>
        <v>Pedals</v>
      </c>
      <c r="I29" s="48">
        <f t="shared" ca="1" si="1"/>
        <v>1900</v>
      </c>
      <c r="J29" s="35">
        <f t="shared" ca="1" si="0"/>
        <v>0.65</v>
      </c>
    </row>
    <row r="30" spans="6:10" x14ac:dyDescent="0.2">
      <c r="F30" cm="1">
        <f t="array" aca="1" ref="F30" ca="1">INDEX(LU_Years,RANDBETWEEN(1,COUNTA(LU_Years)))</f>
        <v>2020</v>
      </c>
      <c r="G30" t="str" cm="1">
        <f t="array" aca="1" ref="G30" ca="1">INDEX(LU_Categories,RANDBETWEEN(1,COUNTA(LU_Categories)))</f>
        <v>Clothing</v>
      </c>
      <c r="H30" t="str" cm="1">
        <f t="array" aca="1" ref="H30" ca="1">_xlfn.LET(_xlpm.x,MATCH(G30,LU_Categories,0),_xlpm.y,OFFSET('Lookup Data'!$E$37,,_xlpm.x),_xlpm.z,OFFSET('Lookup Data'!$E$40,,_xlpm.x,_xlpm.y,),INDEX(_xlpm.z,RANDBETWEEN(1,_xlpm.y)))</f>
        <v>Vests</v>
      </c>
      <c r="I30" s="48">
        <f t="shared" ca="1" si="1"/>
        <v>1000</v>
      </c>
      <c r="J30" s="35">
        <f t="shared" ca="1" si="0"/>
        <v>0.6</v>
      </c>
    </row>
    <row r="31" spans="6:10" x14ac:dyDescent="0.2">
      <c r="F31" cm="1">
        <f t="array" aca="1" ref="F31" ca="1">INDEX(LU_Years,RANDBETWEEN(1,COUNTA(LU_Years)))</f>
        <v>2022</v>
      </c>
      <c r="G31" t="str" cm="1">
        <f t="array" aca="1" ref="G31" ca="1">INDEX(LU_Categories,RANDBETWEEN(1,COUNTA(LU_Categories)))</f>
        <v>Bikes</v>
      </c>
      <c r="H31" t="str" cm="1">
        <f t="array" aca="1" ref="H31" ca="1">_xlfn.LET(_xlpm.x,MATCH(G31,LU_Categories,0),_xlpm.y,OFFSET('Lookup Data'!$E$37,,_xlpm.x),_xlpm.z,OFFSET('Lookup Data'!$E$40,,_xlpm.x,_xlpm.y,),INDEX(_xlpm.z,RANDBETWEEN(1,_xlpm.y)))</f>
        <v>Road Bikes</v>
      </c>
      <c r="I31" s="48">
        <f t="shared" ca="1" si="1"/>
        <v>2000</v>
      </c>
      <c r="J31" s="35">
        <f t="shared" ca="1" si="0"/>
        <v>0.85</v>
      </c>
    </row>
    <row r="32" spans="6:10" x14ac:dyDescent="0.2">
      <c r="F32" cm="1">
        <f t="array" aca="1" ref="F32" ca="1">INDEX(LU_Years,RANDBETWEEN(1,COUNTA(LU_Years)))</f>
        <v>2022</v>
      </c>
      <c r="G32" t="str" cm="1">
        <f t="array" aca="1" ref="G32" ca="1">INDEX(LU_Categories,RANDBETWEEN(1,COUNTA(LU_Categories)))</f>
        <v>Bikes</v>
      </c>
      <c r="H32" t="str" cm="1">
        <f t="array" aca="1" ref="H32" ca="1">_xlfn.LET(_xlpm.x,MATCH(G32,LU_Categories,0),_xlpm.y,OFFSET('Lookup Data'!$E$37,,_xlpm.x),_xlpm.z,OFFSET('Lookup Data'!$E$40,,_xlpm.x,_xlpm.y,),INDEX(_xlpm.z,RANDBETWEEN(1,_xlpm.y)))</f>
        <v>Touring Bikes</v>
      </c>
      <c r="I32" s="48">
        <f t="shared" ca="1" si="1"/>
        <v>1900</v>
      </c>
      <c r="J32" s="35">
        <f t="shared" ca="1" si="0"/>
        <v>0.55000000000000004</v>
      </c>
    </row>
    <row r="33" spans="6:10" x14ac:dyDescent="0.2">
      <c r="F33" cm="1">
        <f t="array" aca="1" ref="F33" ca="1">INDEX(LU_Years,RANDBETWEEN(1,COUNTA(LU_Years)))</f>
        <v>2020</v>
      </c>
      <c r="G33" t="str" cm="1">
        <f t="array" aca="1" ref="G33" ca="1">INDEX(LU_Categories,RANDBETWEEN(1,COUNTA(LU_Categories)))</f>
        <v>Bikes</v>
      </c>
      <c r="H33" t="str" cm="1">
        <f t="array" aca="1" ref="H33" ca="1">_xlfn.LET(_xlpm.x,MATCH(G33,LU_Categories,0),_xlpm.y,OFFSET('Lookup Data'!$E$37,,_xlpm.x),_xlpm.z,OFFSET('Lookup Data'!$E$40,,_xlpm.x,_xlpm.y,),INDEX(_xlpm.z,RANDBETWEEN(1,_xlpm.y)))</f>
        <v>Cargo Bikes</v>
      </c>
      <c r="I33" s="48">
        <f t="shared" ca="1" si="1"/>
        <v>900</v>
      </c>
      <c r="J33" s="35">
        <f t="shared" ca="1" si="0"/>
        <v>0.25</v>
      </c>
    </row>
    <row r="34" spans="6:10" x14ac:dyDescent="0.2">
      <c r="F34" cm="1">
        <f t="array" aca="1" ref="F34" ca="1">INDEX(LU_Years,RANDBETWEEN(1,COUNTA(LU_Years)))</f>
        <v>2020</v>
      </c>
      <c r="G34" t="str" cm="1">
        <f t="array" aca="1" ref="G34" ca="1">INDEX(LU_Categories,RANDBETWEEN(1,COUNTA(LU_Categories)))</f>
        <v>Bikes</v>
      </c>
      <c r="H34" t="str" cm="1">
        <f t="array" aca="1" ref="H34" ca="1">_xlfn.LET(_xlpm.x,MATCH(G34,LU_Categories,0),_xlpm.y,OFFSET('Lookup Data'!$E$37,,_xlpm.x),_xlpm.z,OFFSET('Lookup Data'!$E$40,,_xlpm.x,_xlpm.y,),INDEX(_xlpm.z,RANDBETWEEN(1,_xlpm.y)))</f>
        <v>Road Bikes</v>
      </c>
      <c r="I34" s="48">
        <f t="shared" ca="1" si="1"/>
        <v>2400</v>
      </c>
      <c r="J34" s="35">
        <f t="shared" ca="1" si="0"/>
        <v>0.45</v>
      </c>
    </row>
    <row r="35" spans="6:10" x14ac:dyDescent="0.2">
      <c r="F35" cm="1">
        <f t="array" aca="1" ref="F35" ca="1">INDEX(LU_Years,RANDBETWEEN(1,COUNTA(LU_Years)))</f>
        <v>2021</v>
      </c>
      <c r="G35" t="str" cm="1">
        <f t="array" aca="1" ref="G35" ca="1">INDEX(LU_Categories,RANDBETWEEN(1,COUNTA(LU_Categories)))</f>
        <v>Bikes</v>
      </c>
      <c r="H35" t="str" cm="1">
        <f t="array" aca="1" ref="H35" ca="1">_xlfn.LET(_xlpm.x,MATCH(G35,LU_Categories,0),_xlpm.y,OFFSET('Lookup Data'!$E$37,,_xlpm.x),_xlpm.z,OFFSET('Lookup Data'!$E$40,,_xlpm.x,_xlpm.y,),INDEX(_xlpm.z,RANDBETWEEN(1,_xlpm.y)))</f>
        <v>Mountain Bikes</v>
      </c>
      <c r="I35" s="48">
        <f t="shared" ca="1" si="1"/>
        <v>1700</v>
      </c>
      <c r="J35" s="35">
        <f t="shared" ca="1" si="0"/>
        <v>0.3</v>
      </c>
    </row>
    <row r="36" spans="6:10" x14ac:dyDescent="0.2">
      <c r="F36" cm="1">
        <f t="array" aca="1" ref="F36" ca="1">INDEX(LU_Years,RANDBETWEEN(1,COUNTA(LU_Years)))</f>
        <v>2020</v>
      </c>
      <c r="G36" t="str" cm="1">
        <f t="array" aca="1" ref="G36" ca="1">INDEX(LU_Categories,RANDBETWEEN(1,COUNTA(LU_Categories)))</f>
        <v>Accessories</v>
      </c>
      <c r="H36" t="str" cm="1">
        <f t="array" aca="1" ref="H36" ca="1">_xlfn.LET(_xlpm.x,MATCH(G36,LU_Categories,0),_xlpm.y,OFFSET('Lookup Data'!$E$37,,_xlpm.x),_xlpm.z,OFFSET('Lookup Data'!$E$40,,_xlpm.x,_xlpm.y,),INDEX(_xlpm.z,RANDBETWEEN(1,_xlpm.y)))</f>
        <v>Lights</v>
      </c>
      <c r="I36" s="48">
        <f t="shared" ca="1" si="1"/>
        <v>3400</v>
      </c>
      <c r="J36" s="35">
        <f t="shared" ca="1" si="0"/>
        <v>0.65</v>
      </c>
    </row>
    <row r="37" spans="6:10" x14ac:dyDescent="0.2">
      <c r="F37" cm="1">
        <f t="array" aca="1" ref="F37" ca="1">INDEX(LU_Years,RANDBETWEEN(1,COUNTA(LU_Years)))</f>
        <v>2021</v>
      </c>
      <c r="G37" t="str" cm="1">
        <f t="array" aca="1" ref="G37" ca="1">INDEX(LU_Categories,RANDBETWEEN(1,COUNTA(LU_Categories)))</f>
        <v>Accessories</v>
      </c>
      <c r="H37" t="str" cm="1">
        <f t="array" aca="1" ref="H37" ca="1">_xlfn.LET(_xlpm.x,MATCH(G37,LU_Categories,0),_xlpm.y,OFFSET('Lookup Data'!$E$37,,_xlpm.x),_xlpm.z,OFFSET('Lookup Data'!$E$40,,_xlpm.x,_xlpm.y,),INDEX(_xlpm.z,RANDBETWEEN(1,_xlpm.y)))</f>
        <v>Tyres and Tubes</v>
      </c>
      <c r="I37" s="48">
        <f t="shared" ca="1" si="1"/>
        <v>2000</v>
      </c>
      <c r="J37" s="35">
        <f t="shared" ca="1" si="0"/>
        <v>0.5</v>
      </c>
    </row>
    <row r="38" spans="6:10" x14ac:dyDescent="0.2">
      <c r="F38" cm="1">
        <f t="array" aca="1" ref="F38" ca="1">INDEX(LU_Years,RANDBETWEEN(1,COUNTA(LU_Years)))</f>
        <v>2022</v>
      </c>
      <c r="G38" t="str" cm="1">
        <f t="array" aca="1" ref="G38" ca="1">INDEX(LU_Categories,RANDBETWEEN(1,COUNTA(LU_Categories)))</f>
        <v>Clothing</v>
      </c>
      <c r="H38" t="str" cm="1">
        <f t="array" aca="1" ref="H38" ca="1">_xlfn.LET(_xlpm.x,MATCH(G38,LU_Categories,0),_xlpm.y,OFFSET('Lookup Data'!$E$37,,_xlpm.x),_xlpm.z,OFFSET('Lookup Data'!$E$40,,_xlpm.x,_xlpm.y,),INDEX(_xlpm.z,RANDBETWEEN(1,_xlpm.y)))</f>
        <v>Jerseys</v>
      </c>
      <c r="I38" s="48">
        <f t="shared" ca="1" si="1"/>
        <v>1900</v>
      </c>
      <c r="J38" s="35">
        <f t="shared" ca="1" si="0"/>
        <v>0.4</v>
      </c>
    </row>
    <row r="39" spans="6:10" x14ac:dyDescent="0.2">
      <c r="F39" cm="1">
        <f t="array" aca="1" ref="F39" ca="1">INDEX(LU_Years,RANDBETWEEN(1,COUNTA(LU_Years)))</f>
        <v>2021</v>
      </c>
      <c r="G39" t="str" cm="1">
        <f t="array" aca="1" ref="G39" ca="1">INDEX(LU_Categories,RANDBETWEEN(1,COUNTA(LU_Categories)))</f>
        <v>Accessories</v>
      </c>
      <c r="H39" t="str" cm="1">
        <f t="array" aca="1" ref="H39" ca="1">_xlfn.LET(_xlpm.x,MATCH(G39,LU_Categories,0),_xlpm.y,OFFSET('Lookup Data'!$E$37,,_xlpm.x),_xlpm.z,OFFSET('Lookup Data'!$E$40,,_xlpm.x,_xlpm.y,),INDEX(_xlpm.z,RANDBETWEEN(1,_xlpm.y)))</f>
        <v>Pumps</v>
      </c>
      <c r="I39" s="48">
        <f t="shared" ca="1" si="1"/>
        <v>300</v>
      </c>
      <c r="J39" s="35">
        <f t="shared" ca="1" si="0"/>
        <v>0.1</v>
      </c>
    </row>
    <row r="40" spans="6:10" x14ac:dyDescent="0.2">
      <c r="F40" cm="1">
        <f t="array" aca="1" ref="F40" ca="1">INDEX(LU_Years,RANDBETWEEN(1,COUNTA(LU_Years)))</f>
        <v>2022</v>
      </c>
      <c r="G40" t="str" cm="1">
        <f t="array" aca="1" ref="G40" ca="1">INDEX(LU_Categories,RANDBETWEEN(1,COUNTA(LU_Categories)))</f>
        <v>Components</v>
      </c>
      <c r="H40" t="str" cm="1">
        <f t="array" aca="1" ref="H40" ca="1">_xlfn.LET(_xlpm.x,MATCH(G40,LU_Categories,0),_xlpm.y,OFFSET('Lookup Data'!$E$37,,_xlpm.x),_xlpm.z,OFFSET('Lookup Data'!$E$40,,_xlpm.x,_xlpm.y,),INDEX(_xlpm.z,RANDBETWEEN(1,_xlpm.y)))</f>
        <v>Chains</v>
      </c>
      <c r="I40" s="48">
        <f t="shared" ca="1" si="1"/>
        <v>1500</v>
      </c>
      <c r="J40" s="35">
        <f t="shared" ca="1" si="0"/>
        <v>0.75</v>
      </c>
    </row>
    <row r="41" spans="6:10" x14ac:dyDescent="0.2">
      <c r="F41" cm="1">
        <f t="array" aca="1" ref="F41" ca="1">INDEX(LU_Years,RANDBETWEEN(1,COUNTA(LU_Years)))</f>
        <v>2021</v>
      </c>
      <c r="G41" t="str" cm="1">
        <f t="array" aca="1" ref="G41" ca="1">INDEX(LU_Categories,RANDBETWEEN(1,COUNTA(LU_Categories)))</f>
        <v>Components</v>
      </c>
      <c r="H41" t="str" cm="1">
        <f t="array" aca="1" ref="H41" ca="1">_xlfn.LET(_xlpm.x,MATCH(G41,LU_Categories,0),_xlpm.y,OFFSET('Lookup Data'!$E$37,,_xlpm.x),_xlpm.z,OFFSET('Lookup Data'!$E$40,,_xlpm.x,_xlpm.y,),INDEX(_xlpm.z,RANDBETWEEN(1,_xlpm.y)))</f>
        <v>Chains</v>
      </c>
      <c r="I41" s="48">
        <f t="shared" ca="1" si="1"/>
        <v>2400</v>
      </c>
      <c r="J41" s="35">
        <f t="shared" ca="1" si="0"/>
        <v>0.8</v>
      </c>
    </row>
    <row r="42" spans="6:10" x14ac:dyDescent="0.2">
      <c r="F42" cm="1">
        <f t="array" aca="1" ref="F42" ca="1">INDEX(LU_Years,RANDBETWEEN(1,COUNTA(LU_Years)))</f>
        <v>2020</v>
      </c>
      <c r="G42" t="str" cm="1">
        <f t="array" aca="1" ref="G42" ca="1">INDEX(LU_Categories,RANDBETWEEN(1,COUNTA(LU_Categories)))</f>
        <v>Bikes</v>
      </c>
      <c r="H42" t="str" cm="1">
        <f t="array" aca="1" ref="H42" ca="1">_xlfn.LET(_xlpm.x,MATCH(G42,LU_Categories,0),_xlpm.y,OFFSET('Lookup Data'!$E$37,,_xlpm.x),_xlpm.z,OFFSET('Lookup Data'!$E$40,,_xlpm.x,_xlpm.y,),INDEX(_xlpm.z,RANDBETWEEN(1,_xlpm.y)))</f>
        <v>Cargo Bikes</v>
      </c>
      <c r="I42" s="48">
        <f t="shared" ca="1" si="1"/>
        <v>900</v>
      </c>
      <c r="J42" s="35">
        <f t="shared" ca="1" si="0"/>
        <v>0.45</v>
      </c>
    </row>
    <row r="43" spans="6:10" x14ac:dyDescent="0.2">
      <c r="F43" cm="1">
        <f t="array" aca="1" ref="F43" ca="1">INDEX(LU_Years,RANDBETWEEN(1,COUNTA(LU_Years)))</f>
        <v>2021</v>
      </c>
      <c r="G43" t="str" cm="1">
        <f t="array" aca="1" ref="G43" ca="1">INDEX(LU_Categories,RANDBETWEEN(1,COUNTA(LU_Categories)))</f>
        <v>Components</v>
      </c>
      <c r="H43" t="str" cm="1">
        <f t="array" aca="1" ref="H43" ca="1">_xlfn.LET(_xlpm.x,MATCH(G43,LU_Categories,0),_xlpm.y,OFFSET('Lookup Data'!$E$37,,_xlpm.x),_xlpm.z,OFFSET('Lookup Data'!$E$40,,_xlpm.x,_xlpm.y,),INDEX(_xlpm.z,RANDBETWEEN(1,_xlpm.y)))</f>
        <v>Brakes</v>
      </c>
      <c r="I43" s="48">
        <f t="shared" ca="1" si="1"/>
        <v>2100</v>
      </c>
      <c r="J43" s="35">
        <f t="shared" ca="1" si="0"/>
        <v>0.05</v>
      </c>
    </row>
    <row r="44" spans="6:10" x14ac:dyDescent="0.2">
      <c r="F44" cm="1">
        <f t="array" aca="1" ref="F44" ca="1">INDEX(LU_Years,RANDBETWEEN(1,COUNTA(LU_Years)))</f>
        <v>2022</v>
      </c>
      <c r="G44" t="str" cm="1">
        <f t="array" aca="1" ref="G44" ca="1">INDEX(LU_Categories,RANDBETWEEN(1,COUNTA(LU_Categories)))</f>
        <v>Bikes</v>
      </c>
      <c r="H44" t="str" cm="1">
        <f t="array" aca="1" ref="H44" ca="1">_xlfn.LET(_xlpm.x,MATCH(G44,LU_Categories,0),_xlpm.y,OFFSET('Lookup Data'!$E$37,,_xlpm.x),_xlpm.z,OFFSET('Lookup Data'!$E$40,,_xlpm.x,_xlpm.y,),INDEX(_xlpm.z,RANDBETWEEN(1,_xlpm.y)))</f>
        <v>Touring Bikes</v>
      </c>
      <c r="I44" s="48">
        <f t="shared" ca="1" si="1"/>
        <v>3000</v>
      </c>
      <c r="J44" s="35">
        <f t="shared" ca="1" si="0"/>
        <v>0.25</v>
      </c>
    </row>
    <row r="45" spans="6:10" x14ac:dyDescent="0.2">
      <c r="F45" cm="1">
        <f t="array" aca="1" ref="F45" ca="1">INDEX(LU_Years,RANDBETWEEN(1,COUNTA(LU_Years)))</f>
        <v>2021</v>
      </c>
      <c r="G45" t="str" cm="1">
        <f t="array" aca="1" ref="G45" ca="1">INDEX(LU_Categories,RANDBETWEEN(1,COUNTA(LU_Categories)))</f>
        <v>Bikes</v>
      </c>
      <c r="H45" t="str" cm="1">
        <f t="array" aca="1" ref="H45" ca="1">_xlfn.LET(_xlpm.x,MATCH(G45,LU_Categories,0),_xlpm.y,OFFSET('Lookup Data'!$E$37,,_xlpm.x),_xlpm.z,OFFSET('Lookup Data'!$E$40,,_xlpm.x,_xlpm.y,),INDEX(_xlpm.z,RANDBETWEEN(1,_xlpm.y)))</f>
        <v>Mountain Bikes</v>
      </c>
      <c r="I45" s="48">
        <f t="shared" ca="1" si="1"/>
        <v>200</v>
      </c>
      <c r="J45" s="35">
        <f t="shared" ca="1" si="0"/>
        <v>0.35</v>
      </c>
    </row>
    <row r="46" spans="6:10" x14ac:dyDescent="0.2">
      <c r="F46" cm="1">
        <f t="array" aca="1" ref="F46" ca="1">INDEX(LU_Years,RANDBETWEEN(1,COUNTA(LU_Years)))</f>
        <v>2022</v>
      </c>
      <c r="G46" t="str" cm="1">
        <f t="array" aca="1" ref="G46" ca="1">INDEX(LU_Categories,RANDBETWEEN(1,COUNTA(LU_Categories)))</f>
        <v>Accessories</v>
      </c>
      <c r="H46" t="str" cm="1">
        <f t="array" aca="1" ref="H46" ca="1">_xlfn.LET(_xlpm.x,MATCH(G46,LU_Categories,0),_xlpm.y,OFFSET('Lookup Data'!$E$37,,_xlpm.x),_xlpm.z,OFFSET('Lookup Data'!$E$40,,_xlpm.x,_xlpm.y,),INDEX(_xlpm.z,RANDBETWEEN(1,_xlpm.y)))</f>
        <v>Locks</v>
      </c>
      <c r="I46" s="48">
        <f t="shared" ca="1" si="1"/>
        <v>1000</v>
      </c>
      <c r="J46" s="35">
        <f t="shared" ca="1" si="0"/>
        <v>0.05</v>
      </c>
    </row>
    <row r="47" spans="6:10" x14ac:dyDescent="0.2">
      <c r="F47" cm="1">
        <f t="array" aca="1" ref="F47" ca="1">INDEX(LU_Years,RANDBETWEEN(1,COUNTA(LU_Years)))</f>
        <v>2020</v>
      </c>
      <c r="G47" t="str" cm="1">
        <f t="array" aca="1" ref="G47" ca="1">INDEX(LU_Categories,RANDBETWEEN(1,COUNTA(LU_Categories)))</f>
        <v>Clothing</v>
      </c>
      <c r="H47" t="str" cm="1">
        <f t="array" aca="1" ref="H47" ca="1">_xlfn.LET(_xlpm.x,MATCH(G47,LU_Categories,0),_xlpm.y,OFFSET('Lookup Data'!$E$37,,_xlpm.x),_xlpm.z,OFFSET('Lookup Data'!$E$40,,_xlpm.x,_xlpm.y,),INDEX(_xlpm.z,RANDBETWEEN(1,_xlpm.y)))</f>
        <v>Shorts</v>
      </c>
      <c r="I47" s="48">
        <f t="shared" ca="1" si="1"/>
        <v>800</v>
      </c>
      <c r="J47" s="35">
        <f t="shared" ca="1" si="0"/>
        <v>0.45</v>
      </c>
    </row>
    <row r="48" spans="6:10" x14ac:dyDescent="0.2">
      <c r="F48" cm="1">
        <f t="array" aca="1" ref="F48" ca="1">INDEX(LU_Years,RANDBETWEEN(1,COUNTA(LU_Years)))</f>
        <v>2022</v>
      </c>
      <c r="G48" t="str" cm="1">
        <f t="array" aca="1" ref="G48" ca="1">INDEX(LU_Categories,RANDBETWEEN(1,COUNTA(LU_Categories)))</f>
        <v>Clothing</v>
      </c>
      <c r="H48" t="str" cm="1">
        <f t="array" aca="1" ref="H48" ca="1">_xlfn.LET(_xlpm.x,MATCH(G48,LU_Categories,0),_xlpm.y,OFFSET('Lookup Data'!$E$37,,_xlpm.x),_xlpm.z,OFFSET('Lookup Data'!$E$40,,_xlpm.x,_xlpm.y,),INDEX(_xlpm.z,RANDBETWEEN(1,_xlpm.y)))</f>
        <v>Jerseys</v>
      </c>
      <c r="I48" s="48">
        <f t="shared" ca="1" si="1"/>
        <v>2300</v>
      </c>
      <c r="J48" s="35">
        <f t="shared" ca="1" si="0"/>
        <v>0.35</v>
      </c>
    </row>
    <row r="49" spans="6:10" x14ac:dyDescent="0.2">
      <c r="F49" cm="1">
        <f t="array" aca="1" ref="F49" ca="1">INDEX(LU_Years,RANDBETWEEN(1,COUNTA(LU_Years)))</f>
        <v>2022</v>
      </c>
      <c r="G49" t="str" cm="1">
        <f t="array" aca="1" ref="G49" ca="1">INDEX(LU_Categories,RANDBETWEEN(1,COUNTA(LU_Categories)))</f>
        <v>Clothing</v>
      </c>
      <c r="H49" t="str" cm="1">
        <f t="array" aca="1" ref="H49" ca="1">_xlfn.LET(_xlpm.x,MATCH(G49,LU_Categories,0),_xlpm.y,OFFSET('Lookup Data'!$E$37,,_xlpm.x),_xlpm.z,OFFSET('Lookup Data'!$E$40,,_xlpm.x,_xlpm.y,),INDEX(_xlpm.z,RANDBETWEEN(1,_xlpm.y)))</f>
        <v>Shorts</v>
      </c>
      <c r="I49" s="48">
        <f t="shared" ca="1" si="1"/>
        <v>200</v>
      </c>
      <c r="J49" s="35">
        <f t="shared" ca="1" si="0"/>
        <v>0.35</v>
      </c>
    </row>
    <row r="50" spans="6:10" x14ac:dyDescent="0.2">
      <c r="F50" cm="1">
        <f t="array" aca="1" ref="F50" ca="1">INDEX(LU_Years,RANDBETWEEN(1,COUNTA(LU_Years)))</f>
        <v>2021</v>
      </c>
      <c r="G50" t="str" cm="1">
        <f t="array" aca="1" ref="G50" ca="1">INDEX(LU_Categories,RANDBETWEEN(1,COUNTA(LU_Categories)))</f>
        <v>Components</v>
      </c>
      <c r="H50" t="str" cm="1">
        <f t="array" aca="1" ref="H50" ca="1">_xlfn.LET(_xlpm.x,MATCH(G50,LU_Categories,0),_xlpm.y,OFFSET('Lookup Data'!$E$37,,_xlpm.x),_xlpm.z,OFFSET('Lookup Data'!$E$40,,_xlpm.x,_xlpm.y,),INDEX(_xlpm.z,RANDBETWEEN(1,_xlpm.y)))</f>
        <v>Bottom Brackets</v>
      </c>
      <c r="I50" s="48">
        <f t="shared" ca="1" si="1"/>
        <v>500</v>
      </c>
      <c r="J50" s="35">
        <f t="shared" ca="1" si="0"/>
        <v>0.5</v>
      </c>
    </row>
    <row r="51" spans="6:10" x14ac:dyDescent="0.2">
      <c r="F51" cm="1">
        <f t="array" aca="1" ref="F51" ca="1">INDEX(LU_Years,RANDBETWEEN(1,COUNTA(LU_Years)))</f>
        <v>2022</v>
      </c>
      <c r="G51" t="str" cm="1">
        <f t="array" aca="1" ref="G51" ca="1">INDEX(LU_Categories,RANDBETWEEN(1,COUNTA(LU_Categories)))</f>
        <v>Accessories</v>
      </c>
      <c r="H51" t="str" cm="1">
        <f t="array" aca="1" ref="H51" ca="1">_xlfn.LET(_xlpm.x,MATCH(G51,LU_Categories,0),_xlpm.y,OFFSET('Lookup Data'!$E$37,,_xlpm.x),_xlpm.z,OFFSET('Lookup Data'!$E$40,,_xlpm.x,_xlpm.y,),INDEX(_xlpm.z,RANDBETWEEN(1,_xlpm.y)))</f>
        <v>Locks</v>
      </c>
      <c r="I51" s="48">
        <f t="shared" ca="1" si="1"/>
        <v>2900</v>
      </c>
      <c r="J51" s="35">
        <f t="shared" ca="1" si="0"/>
        <v>0.95</v>
      </c>
    </row>
    <row r="52" spans="6:10" x14ac:dyDescent="0.2">
      <c r="F52" cm="1">
        <f t="array" aca="1" ref="F52" ca="1">INDEX(LU_Years,RANDBETWEEN(1,COUNTA(LU_Years)))</f>
        <v>2021</v>
      </c>
      <c r="G52" t="str" cm="1">
        <f t="array" aca="1" ref="G52" ca="1">INDEX(LU_Categories,RANDBETWEEN(1,COUNTA(LU_Categories)))</f>
        <v>Bikes</v>
      </c>
      <c r="H52" t="str" cm="1">
        <f t="array" aca="1" ref="H52" ca="1">_xlfn.LET(_xlpm.x,MATCH(G52,LU_Categories,0),_xlpm.y,OFFSET('Lookup Data'!$E$37,,_xlpm.x),_xlpm.z,OFFSET('Lookup Data'!$E$40,,_xlpm.x,_xlpm.y,),INDEX(_xlpm.z,RANDBETWEEN(1,_xlpm.y)))</f>
        <v>Touring Bikes</v>
      </c>
      <c r="I52" s="48">
        <f t="shared" ca="1" si="1"/>
        <v>2100</v>
      </c>
      <c r="J52" s="35">
        <f t="shared" ca="1" si="0"/>
        <v>0.35</v>
      </c>
    </row>
    <row r="53" spans="6:10" x14ac:dyDescent="0.2">
      <c r="F53" cm="1">
        <f t="array" aca="1" ref="F53" ca="1">INDEX(LU_Years,RANDBETWEEN(1,COUNTA(LU_Years)))</f>
        <v>2021</v>
      </c>
      <c r="G53" t="str" cm="1">
        <f t="array" aca="1" ref="G53" ca="1">INDEX(LU_Categories,RANDBETWEEN(1,COUNTA(LU_Categories)))</f>
        <v>Bikes</v>
      </c>
      <c r="H53" t="str" cm="1">
        <f t="array" aca="1" ref="H53" ca="1">_xlfn.LET(_xlpm.x,MATCH(G53,LU_Categories,0),_xlpm.y,OFFSET('Lookup Data'!$E$37,,_xlpm.x),_xlpm.z,OFFSET('Lookup Data'!$E$40,,_xlpm.x,_xlpm.y,),INDEX(_xlpm.z,RANDBETWEEN(1,_xlpm.y)))</f>
        <v>Touring Bikes</v>
      </c>
      <c r="I53" s="48">
        <f t="shared" ca="1" si="1"/>
        <v>3800</v>
      </c>
      <c r="J53" s="35">
        <f t="shared" ca="1" si="0"/>
        <v>0.4</v>
      </c>
    </row>
    <row r="54" spans="6:10" x14ac:dyDescent="0.2">
      <c r="F54" cm="1">
        <f t="array" aca="1" ref="F54" ca="1">INDEX(LU_Years,RANDBETWEEN(1,COUNTA(LU_Years)))</f>
        <v>2022</v>
      </c>
      <c r="G54" t="str" cm="1">
        <f t="array" aca="1" ref="G54" ca="1">INDEX(LU_Categories,RANDBETWEEN(1,COUNTA(LU_Categories)))</f>
        <v>Bikes</v>
      </c>
      <c r="H54" t="str" cm="1">
        <f t="array" aca="1" ref="H54" ca="1">_xlfn.LET(_xlpm.x,MATCH(G54,LU_Categories,0),_xlpm.y,OFFSET('Lookup Data'!$E$37,,_xlpm.x),_xlpm.z,OFFSET('Lookup Data'!$E$40,,_xlpm.x,_xlpm.y,),INDEX(_xlpm.z,RANDBETWEEN(1,_xlpm.y)))</f>
        <v>Cargo Bikes</v>
      </c>
      <c r="I54" s="48">
        <f t="shared" ca="1" si="1"/>
        <v>1400</v>
      </c>
      <c r="J54" s="35">
        <f t="shared" ca="1" si="0"/>
        <v>0.8</v>
      </c>
    </row>
    <row r="55" spans="6:10" x14ac:dyDescent="0.2">
      <c r="F55" cm="1">
        <f t="array" aca="1" ref="F55" ca="1">INDEX(LU_Years,RANDBETWEEN(1,COUNTA(LU_Years)))</f>
        <v>2020</v>
      </c>
      <c r="G55" t="str" cm="1">
        <f t="array" aca="1" ref="G55" ca="1">INDEX(LU_Categories,RANDBETWEEN(1,COUNTA(LU_Categories)))</f>
        <v>Components</v>
      </c>
      <c r="H55" t="str" cm="1">
        <f t="array" aca="1" ref="H55" ca="1">_xlfn.LET(_xlpm.x,MATCH(G55,LU_Categories,0),_xlpm.y,OFFSET('Lookup Data'!$E$37,,_xlpm.x),_xlpm.z,OFFSET('Lookup Data'!$E$40,,_xlpm.x,_xlpm.y,),INDEX(_xlpm.z,RANDBETWEEN(1,_xlpm.y)))</f>
        <v>Wheels</v>
      </c>
      <c r="I55" s="48">
        <f t="shared" ca="1" si="1"/>
        <v>3700</v>
      </c>
      <c r="J55" s="35">
        <f t="shared" ca="1" si="0"/>
        <v>0.65</v>
      </c>
    </row>
    <row r="56" spans="6:10" x14ac:dyDescent="0.2">
      <c r="F56" cm="1">
        <f t="array" aca="1" ref="F56" ca="1">INDEX(LU_Years,RANDBETWEEN(1,COUNTA(LU_Years)))</f>
        <v>2020</v>
      </c>
      <c r="G56" t="str" cm="1">
        <f t="array" aca="1" ref="G56" ca="1">INDEX(LU_Categories,RANDBETWEEN(1,COUNTA(LU_Categories)))</f>
        <v>Accessories</v>
      </c>
      <c r="H56" t="str" cm="1">
        <f t="array" aca="1" ref="H56" ca="1">_xlfn.LET(_xlpm.x,MATCH(G56,LU_Categories,0),_xlpm.y,OFFSET('Lookup Data'!$E$37,,_xlpm.x),_xlpm.z,OFFSET('Lookup Data'!$E$40,,_xlpm.x,_xlpm.y,),INDEX(_xlpm.z,RANDBETWEEN(1,_xlpm.y)))</f>
        <v>Locks</v>
      </c>
      <c r="I56" s="48">
        <f t="shared" ca="1" si="1"/>
        <v>700</v>
      </c>
      <c r="J56" s="35">
        <f t="shared" ca="1" si="0"/>
        <v>0.2</v>
      </c>
    </row>
    <row r="57" spans="6:10" x14ac:dyDescent="0.2">
      <c r="F57" cm="1">
        <f t="array" aca="1" ref="F57" ca="1">INDEX(LU_Years,RANDBETWEEN(1,COUNTA(LU_Years)))</f>
        <v>2021</v>
      </c>
      <c r="G57" t="str" cm="1">
        <f t="array" aca="1" ref="G57" ca="1">INDEX(LU_Categories,RANDBETWEEN(1,COUNTA(LU_Categories)))</f>
        <v>Components</v>
      </c>
      <c r="H57" t="str" cm="1">
        <f t="array" aca="1" ref="H57" ca="1">_xlfn.LET(_xlpm.x,MATCH(G57,LU_Categories,0),_xlpm.y,OFFSET('Lookup Data'!$E$37,,_xlpm.x),_xlpm.z,OFFSET('Lookup Data'!$E$40,,_xlpm.x,_xlpm.y,),INDEX(_xlpm.z,RANDBETWEEN(1,_xlpm.y)))</f>
        <v>Saddles</v>
      </c>
      <c r="I57" s="48">
        <f t="shared" ca="1" si="1"/>
        <v>3500</v>
      </c>
      <c r="J57" s="35">
        <f t="shared" ca="1" si="0"/>
        <v>0.75</v>
      </c>
    </row>
    <row r="58" spans="6:10" x14ac:dyDescent="0.2">
      <c r="F58" cm="1">
        <f t="array" aca="1" ref="F58" ca="1">INDEX(LU_Years,RANDBETWEEN(1,COUNTA(LU_Years)))</f>
        <v>2020</v>
      </c>
      <c r="G58" t="str" cm="1">
        <f t="array" aca="1" ref="G58" ca="1">INDEX(LU_Categories,RANDBETWEEN(1,COUNTA(LU_Categories)))</f>
        <v>Bikes</v>
      </c>
      <c r="H58" t="str" cm="1">
        <f t="array" aca="1" ref="H58" ca="1">_xlfn.LET(_xlpm.x,MATCH(G58,LU_Categories,0),_xlpm.y,OFFSET('Lookup Data'!$E$37,,_xlpm.x),_xlpm.z,OFFSET('Lookup Data'!$E$40,,_xlpm.x,_xlpm.y,),INDEX(_xlpm.z,RANDBETWEEN(1,_xlpm.y)))</f>
        <v>Cargo Bikes</v>
      </c>
      <c r="I58" s="48">
        <f t="shared" ca="1" si="1"/>
        <v>300</v>
      </c>
      <c r="J58" s="35">
        <f t="shared" ca="1" si="0"/>
        <v>0.15</v>
      </c>
    </row>
    <row r="59" spans="6:10" x14ac:dyDescent="0.2">
      <c r="F59" cm="1">
        <f t="array" aca="1" ref="F59" ca="1">INDEX(LU_Years,RANDBETWEEN(1,COUNTA(LU_Years)))</f>
        <v>2022</v>
      </c>
      <c r="G59" t="str" cm="1">
        <f t="array" aca="1" ref="G59" ca="1">INDEX(LU_Categories,RANDBETWEEN(1,COUNTA(LU_Categories)))</f>
        <v>Components</v>
      </c>
      <c r="H59" t="str" cm="1">
        <f t="array" aca="1" ref="H59" ca="1">_xlfn.LET(_xlpm.x,MATCH(G59,LU_Categories,0),_xlpm.y,OFFSET('Lookup Data'!$E$37,,_xlpm.x),_xlpm.z,OFFSET('Lookup Data'!$E$40,,_xlpm.x,_xlpm.y,),INDEX(_xlpm.z,RANDBETWEEN(1,_xlpm.y)))</f>
        <v>Saddles</v>
      </c>
      <c r="I59" s="48">
        <f t="shared" ca="1" si="1"/>
        <v>1800</v>
      </c>
      <c r="J59" s="35">
        <f t="shared" ca="1" si="0"/>
        <v>0.9</v>
      </c>
    </row>
    <row r="60" spans="6:10" x14ac:dyDescent="0.2">
      <c r="F60" cm="1">
        <f t="array" aca="1" ref="F60" ca="1">INDEX(LU_Years,RANDBETWEEN(1,COUNTA(LU_Years)))</f>
        <v>2021</v>
      </c>
      <c r="G60" t="str" cm="1">
        <f t="array" aca="1" ref="G60" ca="1">INDEX(LU_Categories,RANDBETWEEN(1,COUNTA(LU_Categories)))</f>
        <v>Components</v>
      </c>
      <c r="H60" t="str" cm="1">
        <f t="array" aca="1" ref="H60" ca="1">_xlfn.LET(_xlpm.x,MATCH(G60,LU_Categories,0),_xlpm.y,OFFSET('Lookup Data'!$E$37,,_xlpm.x),_xlpm.z,OFFSET('Lookup Data'!$E$40,,_xlpm.x,_xlpm.y,),INDEX(_xlpm.z,RANDBETWEEN(1,_xlpm.y)))</f>
        <v>Saddles</v>
      </c>
      <c r="I60" s="48">
        <f t="shared" ca="1" si="1"/>
        <v>800</v>
      </c>
      <c r="J60" s="35">
        <f t="shared" ca="1" si="0"/>
        <v>0.35</v>
      </c>
    </row>
    <row r="61" spans="6:10" x14ac:dyDescent="0.2">
      <c r="F61" cm="1">
        <f t="array" aca="1" ref="F61" ca="1">INDEX(LU_Years,RANDBETWEEN(1,COUNTA(LU_Years)))</f>
        <v>2020</v>
      </c>
      <c r="G61" t="str" cm="1">
        <f t="array" aca="1" ref="G61" ca="1">INDEX(LU_Categories,RANDBETWEEN(1,COUNTA(LU_Categories)))</f>
        <v>Components</v>
      </c>
      <c r="H61" t="str" cm="1">
        <f t="array" aca="1" ref="H61" ca="1">_xlfn.LET(_xlpm.x,MATCH(G61,LU_Categories,0),_xlpm.y,OFFSET('Lookup Data'!$E$37,,_xlpm.x),_xlpm.z,OFFSET('Lookup Data'!$E$40,,_xlpm.x,_xlpm.y,),INDEX(_xlpm.z,RANDBETWEEN(1,_xlpm.y)))</f>
        <v>Wheels</v>
      </c>
      <c r="I61" s="48">
        <f t="shared" ca="1" si="1"/>
        <v>2500</v>
      </c>
      <c r="J61" s="35">
        <f t="shared" ca="1" si="0"/>
        <v>0.95</v>
      </c>
    </row>
    <row r="62" spans="6:10" x14ac:dyDescent="0.2">
      <c r="F62" cm="1">
        <f t="array" aca="1" ref="F62" ca="1">INDEX(LU_Years,RANDBETWEEN(1,COUNTA(LU_Years)))</f>
        <v>2020</v>
      </c>
      <c r="G62" t="str" cm="1">
        <f t="array" aca="1" ref="G62" ca="1">INDEX(LU_Categories,RANDBETWEEN(1,COUNTA(LU_Categories)))</f>
        <v>Clothing</v>
      </c>
      <c r="H62" t="str" cm="1">
        <f t="array" aca="1" ref="H62" ca="1">_xlfn.LET(_xlpm.x,MATCH(G62,LU_Categories,0),_xlpm.y,OFFSET('Lookup Data'!$E$37,,_xlpm.x),_xlpm.z,OFFSET('Lookup Data'!$E$40,,_xlpm.x,_xlpm.y,),INDEX(_xlpm.z,RANDBETWEEN(1,_xlpm.y)))</f>
        <v>Gloves</v>
      </c>
      <c r="I62" s="48">
        <f t="shared" ca="1" si="1"/>
        <v>3900</v>
      </c>
      <c r="J62" s="35">
        <f t="shared" ca="1" si="0"/>
        <v>1</v>
      </c>
    </row>
    <row r="63" spans="6:10" x14ac:dyDescent="0.2">
      <c r="F63" cm="1">
        <f t="array" aca="1" ref="F63" ca="1">INDEX(LU_Years,RANDBETWEEN(1,COUNTA(LU_Years)))</f>
        <v>2021</v>
      </c>
      <c r="G63" t="str" cm="1">
        <f t="array" aca="1" ref="G63" ca="1">INDEX(LU_Categories,RANDBETWEEN(1,COUNTA(LU_Categories)))</f>
        <v>Bikes</v>
      </c>
      <c r="H63" t="str" cm="1">
        <f t="array" aca="1" ref="H63" ca="1">_xlfn.LET(_xlpm.x,MATCH(G63,LU_Categories,0),_xlpm.y,OFFSET('Lookup Data'!$E$37,,_xlpm.x),_xlpm.z,OFFSET('Lookup Data'!$E$40,,_xlpm.x,_xlpm.y,),INDEX(_xlpm.z,RANDBETWEEN(1,_xlpm.y)))</f>
        <v>Touring Bikes</v>
      </c>
      <c r="I63" s="48">
        <f t="shared" ca="1" si="1"/>
        <v>1600</v>
      </c>
      <c r="J63" s="35">
        <f t="shared" ca="1" si="0"/>
        <v>0.7</v>
      </c>
    </row>
    <row r="64" spans="6:10" x14ac:dyDescent="0.2">
      <c r="F64" cm="1">
        <f t="array" aca="1" ref="F64" ca="1">INDEX(LU_Years,RANDBETWEEN(1,COUNTA(LU_Years)))</f>
        <v>2022</v>
      </c>
      <c r="G64" t="str" cm="1">
        <f t="array" aca="1" ref="G64" ca="1">INDEX(LU_Categories,RANDBETWEEN(1,COUNTA(LU_Categories)))</f>
        <v>Components</v>
      </c>
      <c r="H64" t="str" cm="1">
        <f t="array" aca="1" ref="H64" ca="1">_xlfn.LET(_xlpm.x,MATCH(G64,LU_Categories,0),_xlpm.y,OFFSET('Lookup Data'!$E$37,,_xlpm.x),_xlpm.z,OFFSET('Lookup Data'!$E$40,,_xlpm.x,_xlpm.y,),INDEX(_xlpm.z,RANDBETWEEN(1,_xlpm.y)))</f>
        <v>Pedals</v>
      </c>
      <c r="I64" s="48">
        <f t="shared" ca="1" si="1"/>
        <v>1400</v>
      </c>
      <c r="J64" s="35">
        <f t="shared" ca="1" si="0"/>
        <v>0.4</v>
      </c>
    </row>
    <row r="65" spans="6:10" x14ac:dyDescent="0.2">
      <c r="F65" cm="1">
        <f t="array" aca="1" ref="F65" ca="1">INDEX(LU_Years,RANDBETWEEN(1,COUNTA(LU_Years)))</f>
        <v>2020</v>
      </c>
      <c r="G65" t="str" cm="1">
        <f t="array" aca="1" ref="G65" ca="1">INDEX(LU_Categories,RANDBETWEEN(1,COUNTA(LU_Categories)))</f>
        <v>Bikes</v>
      </c>
      <c r="H65" t="str" cm="1">
        <f t="array" aca="1" ref="H65" ca="1">_xlfn.LET(_xlpm.x,MATCH(G65,LU_Categories,0),_xlpm.y,OFFSET('Lookup Data'!$E$37,,_xlpm.x),_xlpm.z,OFFSET('Lookup Data'!$E$40,,_xlpm.x,_xlpm.y,),INDEX(_xlpm.z,RANDBETWEEN(1,_xlpm.y)))</f>
        <v>Cargo Bikes</v>
      </c>
      <c r="I65" s="48">
        <f t="shared" ca="1" si="1"/>
        <v>1300</v>
      </c>
      <c r="J65" s="35">
        <f t="shared" ca="1" si="0"/>
        <v>0.15</v>
      </c>
    </row>
    <row r="66" spans="6:10" x14ac:dyDescent="0.2">
      <c r="F66" cm="1">
        <f t="array" aca="1" ref="F66" ca="1">INDEX(LU_Years,RANDBETWEEN(1,COUNTA(LU_Years)))</f>
        <v>2020</v>
      </c>
      <c r="G66" t="str" cm="1">
        <f t="array" aca="1" ref="G66" ca="1">INDEX(LU_Categories,RANDBETWEEN(1,COUNTA(LU_Categories)))</f>
        <v>Components</v>
      </c>
      <c r="H66" t="str" cm="1">
        <f t="array" aca="1" ref="H66" ca="1">_xlfn.LET(_xlpm.x,MATCH(G66,LU_Categories,0),_xlpm.y,OFFSET('Lookup Data'!$E$37,,_xlpm.x),_xlpm.z,OFFSET('Lookup Data'!$E$40,,_xlpm.x,_xlpm.y,),INDEX(_xlpm.z,RANDBETWEEN(1,_xlpm.y)))</f>
        <v>Pedals</v>
      </c>
      <c r="I66" s="48">
        <f t="shared" ca="1" si="1"/>
        <v>900</v>
      </c>
      <c r="J66" s="35">
        <f t="shared" ca="1" si="0"/>
        <v>1</v>
      </c>
    </row>
    <row r="67" spans="6:10" x14ac:dyDescent="0.2">
      <c r="F67" cm="1">
        <f t="array" aca="1" ref="F67" ca="1">INDEX(LU_Years,RANDBETWEEN(1,COUNTA(LU_Years)))</f>
        <v>2021</v>
      </c>
      <c r="G67" t="str" cm="1">
        <f t="array" aca="1" ref="G67" ca="1">INDEX(LU_Categories,RANDBETWEEN(1,COUNTA(LU_Categories)))</f>
        <v>Clothing</v>
      </c>
      <c r="H67" t="str" cm="1">
        <f t="array" aca="1" ref="H67" ca="1">_xlfn.LET(_xlpm.x,MATCH(G67,LU_Categories,0),_xlpm.y,OFFSET('Lookup Data'!$E$37,,_xlpm.x),_xlpm.z,OFFSET('Lookup Data'!$E$40,,_xlpm.x,_xlpm.y,),INDEX(_xlpm.z,RANDBETWEEN(1,_xlpm.y)))</f>
        <v>Tights</v>
      </c>
      <c r="I67" s="48">
        <f t="shared" ca="1" si="1"/>
        <v>300</v>
      </c>
      <c r="J67" s="35">
        <f t="shared" ca="1" si="0"/>
        <v>0.15</v>
      </c>
    </row>
    <row r="68" spans="6:10" x14ac:dyDescent="0.2">
      <c r="F68" cm="1">
        <f t="array" aca="1" ref="F68" ca="1">INDEX(LU_Years,RANDBETWEEN(1,COUNTA(LU_Years)))</f>
        <v>2020</v>
      </c>
      <c r="G68" t="str" cm="1">
        <f t="array" aca="1" ref="G68" ca="1">INDEX(LU_Categories,RANDBETWEEN(1,COUNTA(LU_Categories)))</f>
        <v>Clothing</v>
      </c>
      <c r="H68" t="str" cm="1">
        <f t="array" aca="1" ref="H68" ca="1">_xlfn.LET(_xlpm.x,MATCH(G68,LU_Categories,0),_xlpm.y,OFFSET('Lookup Data'!$E$37,,_xlpm.x),_xlpm.z,OFFSET('Lookup Data'!$E$40,,_xlpm.x,_xlpm.y,),INDEX(_xlpm.z,RANDBETWEEN(1,_xlpm.y)))</f>
        <v>Tights</v>
      </c>
      <c r="I68" s="48">
        <f t="shared" ca="1" si="1"/>
        <v>2300</v>
      </c>
      <c r="J68" s="35">
        <f t="shared" ca="1" si="0"/>
        <v>0.35</v>
      </c>
    </row>
    <row r="69" spans="6:10" x14ac:dyDescent="0.2">
      <c r="F69" cm="1">
        <f t="array" aca="1" ref="F69" ca="1">INDEX(LU_Years,RANDBETWEEN(1,COUNTA(LU_Years)))</f>
        <v>2022</v>
      </c>
      <c r="G69" t="str" cm="1">
        <f t="array" aca="1" ref="G69" ca="1">INDEX(LU_Categories,RANDBETWEEN(1,COUNTA(LU_Categories)))</f>
        <v>Components</v>
      </c>
      <c r="H69" t="str" cm="1">
        <f t="array" aca="1" ref="H69" ca="1">_xlfn.LET(_xlpm.x,MATCH(G69,LU_Categories,0),_xlpm.y,OFFSET('Lookup Data'!$E$37,,_xlpm.x),_xlpm.z,OFFSET('Lookup Data'!$E$40,,_xlpm.x,_xlpm.y,),INDEX(_xlpm.z,RANDBETWEEN(1,_xlpm.y)))</f>
        <v>Saddles</v>
      </c>
      <c r="I69" s="48">
        <f t="shared" ca="1" si="1"/>
        <v>3400</v>
      </c>
      <c r="J69" s="35">
        <f t="shared" ca="1" si="0"/>
        <v>0.85</v>
      </c>
    </row>
    <row r="70" spans="6:10" x14ac:dyDescent="0.2">
      <c r="F70" cm="1">
        <f t="array" aca="1" ref="F70" ca="1">INDEX(LU_Years,RANDBETWEEN(1,COUNTA(LU_Years)))</f>
        <v>2021</v>
      </c>
      <c r="G70" t="str" cm="1">
        <f t="array" aca="1" ref="G70" ca="1">INDEX(LU_Categories,RANDBETWEEN(1,COUNTA(LU_Categories)))</f>
        <v>Clothing</v>
      </c>
      <c r="H70" t="str" cm="1">
        <f t="array" aca="1" ref="H70" ca="1">_xlfn.LET(_xlpm.x,MATCH(G70,LU_Categories,0),_xlpm.y,OFFSET('Lookup Data'!$E$37,,_xlpm.x),_xlpm.z,OFFSET('Lookup Data'!$E$40,,_xlpm.x,_xlpm.y,),INDEX(_xlpm.z,RANDBETWEEN(1,_xlpm.y)))</f>
        <v>Bib-Shorts</v>
      </c>
      <c r="I70" s="48">
        <f t="shared" ca="1" si="1"/>
        <v>3400</v>
      </c>
      <c r="J70" s="35">
        <f t="shared" ca="1" si="0"/>
        <v>0.4</v>
      </c>
    </row>
    <row r="71" spans="6:10" x14ac:dyDescent="0.2">
      <c r="F71" cm="1">
        <f t="array" aca="1" ref="F71" ca="1">INDEX(LU_Years,RANDBETWEEN(1,COUNTA(LU_Years)))</f>
        <v>2021</v>
      </c>
      <c r="G71" t="str" cm="1">
        <f t="array" aca="1" ref="G71" ca="1">INDEX(LU_Categories,RANDBETWEEN(1,COUNTA(LU_Categories)))</f>
        <v>Bikes</v>
      </c>
      <c r="H71" t="str" cm="1">
        <f t="array" aca="1" ref="H71" ca="1">_xlfn.LET(_xlpm.x,MATCH(G71,LU_Categories,0),_xlpm.y,OFFSET('Lookup Data'!$E$37,,_xlpm.x),_xlpm.z,OFFSET('Lookup Data'!$E$40,,_xlpm.x,_xlpm.y,),INDEX(_xlpm.z,RANDBETWEEN(1,_xlpm.y)))</f>
        <v>Mountain Bikes</v>
      </c>
      <c r="I71" s="48">
        <f t="shared" ca="1" si="1"/>
        <v>3400</v>
      </c>
      <c r="J71" s="35">
        <f t="shared" ca="1" si="0"/>
        <v>0.75</v>
      </c>
    </row>
    <row r="72" spans="6:10" x14ac:dyDescent="0.2">
      <c r="F72" cm="1">
        <f t="array" aca="1" ref="F72" ca="1">INDEX(LU_Years,RANDBETWEEN(1,COUNTA(LU_Years)))</f>
        <v>2021</v>
      </c>
      <c r="G72" t="str" cm="1">
        <f t="array" aca="1" ref="G72" ca="1">INDEX(LU_Categories,RANDBETWEEN(1,COUNTA(LU_Categories)))</f>
        <v>Bikes</v>
      </c>
      <c r="H72" t="str" cm="1">
        <f t="array" aca="1" ref="H72" ca="1">_xlfn.LET(_xlpm.x,MATCH(G72,LU_Categories,0),_xlpm.y,OFFSET('Lookup Data'!$E$37,,_xlpm.x),_xlpm.z,OFFSET('Lookup Data'!$E$40,,_xlpm.x,_xlpm.y,),INDEX(_xlpm.z,RANDBETWEEN(1,_xlpm.y)))</f>
        <v>Road Bikes</v>
      </c>
      <c r="I72" s="48">
        <f t="shared" ca="1" si="1"/>
        <v>600</v>
      </c>
      <c r="J72" s="35">
        <f t="shared" ca="1" si="0"/>
        <v>0.6</v>
      </c>
    </row>
    <row r="73" spans="6:10" x14ac:dyDescent="0.2">
      <c r="F73" cm="1">
        <f t="array" aca="1" ref="F73" ca="1">INDEX(LU_Years,RANDBETWEEN(1,COUNTA(LU_Years)))</f>
        <v>2020</v>
      </c>
      <c r="G73" t="str" cm="1">
        <f t="array" aca="1" ref="G73" ca="1">INDEX(LU_Categories,RANDBETWEEN(1,COUNTA(LU_Categories)))</f>
        <v>Clothing</v>
      </c>
      <c r="H73" t="str" cm="1">
        <f t="array" aca="1" ref="H73" ca="1">_xlfn.LET(_xlpm.x,MATCH(G73,LU_Categories,0),_xlpm.y,OFFSET('Lookup Data'!$E$37,,_xlpm.x),_xlpm.z,OFFSET('Lookup Data'!$E$40,,_xlpm.x,_xlpm.y,),INDEX(_xlpm.z,RANDBETWEEN(1,_xlpm.y)))</f>
        <v>Shorts</v>
      </c>
      <c r="I73" s="48">
        <f t="shared" ca="1" si="1"/>
        <v>3200</v>
      </c>
      <c r="J73" s="35">
        <f t="shared" ca="1" si="0"/>
        <v>0.45</v>
      </c>
    </row>
    <row r="74" spans="6:10" x14ac:dyDescent="0.2">
      <c r="F74" cm="1">
        <f t="array" aca="1" ref="F74" ca="1">INDEX(LU_Years,RANDBETWEEN(1,COUNTA(LU_Years)))</f>
        <v>2020</v>
      </c>
      <c r="G74" t="str" cm="1">
        <f t="array" aca="1" ref="G74" ca="1">INDEX(LU_Categories,RANDBETWEEN(1,COUNTA(LU_Categories)))</f>
        <v>Accessories</v>
      </c>
      <c r="H74" t="str" cm="1">
        <f t="array" aca="1" ref="H74" ca="1">_xlfn.LET(_xlpm.x,MATCH(G74,LU_Categories,0),_xlpm.y,OFFSET('Lookup Data'!$E$37,,_xlpm.x),_xlpm.z,OFFSET('Lookup Data'!$E$40,,_xlpm.x,_xlpm.y,),INDEX(_xlpm.z,RANDBETWEEN(1,_xlpm.y)))</f>
        <v>Helmets</v>
      </c>
      <c r="I74" s="48">
        <f t="shared" ca="1" si="1"/>
        <v>2200</v>
      </c>
      <c r="J74" s="35">
        <f t="shared" ca="1" si="0"/>
        <v>1</v>
      </c>
    </row>
    <row r="75" spans="6:10" x14ac:dyDescent="0.2">
      <c r="F75" cm="1">
        <f t="array" aca="1" ref="F75" ca="1">INDEX(LU_Years,RANDBETWEEN(1,COUNTA(LU_Years)))</f>
        <v>2021</v>
      </c>
      <c r="G75" t="str" cm="1">
        <f t="array" aca="1" ref="G75" ca="1">INDEX(LU_Categories,RANDBETWEEN(1,COUNTA(LU_Categories)))</f>
        <v>Bikes</v>
      </c>
      <c r="H75" t="str" cm="1">
        <f t="array" aca="1" ref="H75" ca="1">_xlfn.LET(_xlpm.x,MATCH(G75,LU_Categories,0),_xlpm.y,OFFSET('Lookup Data'!$E$37,,_xlpm.x),_xlpm.z,OFFSET('Lookup Data'!$E$40,,_xlpm.x,_xlpm.y,),INDEX(_xlpm.z,RANDBETWEEN(1,_xlpm.y)))</f>
        <v>Road Bikes</v>
      </c>
      <c r="I75" s="48">
        <f t="shared" ca="1" si="1"/>
        <v>3800</v>
      </c>
      <c r="J75" s="35">
        <f t="shared" ca="1" si="0"/>
        <v>0.9</v>
      </c>
    </row>
    <row r="76" spans="6:10" x14ac:dyDescent="0.2">
      <c r="F76" cm="1">
        <f t="array" aca="1" ref="F76" ca="1">INDEX(LU_Years,RANDBETWEEN(1,COUNTA(LU_Years)))</f>
        <v>2020</v>
      </c>
      <c r="G76" t="str" cm="1">
        <f t="array" aca="1" ref="G76" ca="1">INDEX(LU_Categories,RANDBETWEEN(1,COUNTA(LU_Categories)))</f>
        <v>Accessories</v>
      </c>
      <c r="H76" t="str" cm="1">
        <f t="array" aca="1" ref="H76" ca="1">_xlfn.LET(_xlpm.x,MATCH(G76,LU_Categories,0),_xlpm.y,OFFSET('Lookup Data'!$E$37,,_xlpm.x),_xlpm.z,OFFSET('Lookup Data'!$E$40,,_xlpm.x,_xlpm.y,),INDEX(_xlpm.z,RANDBETWEEN(1,_xlpm.y)))</f>
        <v>Bike Racks</v>
      </c>
      <c r="I76" s="48">
        <f t="shared" ca="1" si="1"/>
        <v>3000</v>
      </c>
      <c r="J76" s="35">
        <f t="shared" ca="1" si="0"/>
        <v>1</v>
      </c>
    </row>
    <row r="77" spans="6:10" x14ac:dyDescent="0.2">
      <c r="F77" cm="1">
        <f t="array" aca="1" ref="F77" ca="1">INDEX(LU_Years,RANDBETWEEN(1,COUNTA(LU_Years)))</f>
        <v>2020</v>
      </c>
      <c r="G77" t="str" cm="1">
        <f t="array" aca="1" ref="G77" ca="1">INDEX(LU_Categories,RANDBETWEEN(1,COUNTA(LU_Categories)))</f>
        <v>Clothing</v>
      </c>
      <c r="H77" t="str" cm="1">
        <f t="array" aca="1" ref="H77" ca="1">_xlfn.LET(_xlpm.x,MATCH(G77,LU_Categories,0),_xlpm.y,OFFSET('Lookup Data'!$E$37,,_xlpm.x),_xlpm.z,OFFSET('Lookup Data'!$E$40,,_xlpm.x,_xlpm.y,),INDEX(_xlpm.z,RANDBETWEEN(1,_xlpm.y)))</f>
        <v>Socks</v>
      </c>
      <c r="I77" s="48">
        <f t="shared" ca="1" si="1"/>
        <v>1000</v>
      </c>
      <c r="J77" s="35">
        <f t="shared" ref="J77:J140" ca="1" si="2">RANDBETWEEN(1,20)/20</f>
        <v>0.95</v>
      </c>
    </row>
    <row r="78" spans="6:10" x14ac:dyDescent="0.2">
      <c r="F78" cm="1">
        <f t="array" aca="1" ref="F78" ca="1">INDEX(LU_Years,RANDBETWEEN(1,COUNTA(LU_Years)))</f>
        <v>2022</v>
      </c>
      <c r="G78" t="str" cm="1">
        <f t="array" aca="1" ref="G78" ca="1">INDEX(LU_Categories,RANDBETWEEN(1,COUNTA(LU_Categories)))</f>
        <v>Components</v>
      </c>
      <c r="H78" t="str" cm="1">
        <f t="array" aca="1" ref="H78" ca="1">_xlfn.LET(_xlpm.x,MATCH(G78,LU_Categories,0),_xlpm.y,OFFSET('Lookup Data'!$E$37,,_xlpm.x),_xlpm.z,OFFSET('Lookup Data'!$E$40,,_xlpm.x,_xlpm.y,),INDEX(_xlpm.z,RANDBETWEEN(1,_xlpm.y)))</f>
        <v>Brakes</v>
      </c>
      <c r="I78" s="48">
        <f t="shared" ref="I78:I141" ca="1" si="3">RANDBETWEEN(1,40)*100</f>
        <v>2400</v>
      </c>
      <c r="J78" s="35">
        <f t="shared" ca="1" si="2"/>
        <v>0.55000000000000004</v>
      </c>
    </row>
    <row r="79" spans="6:10" x14ac:dyDescent="0.2">
      <c r="F79" cm="1">
        <f t="array" aca="1" ref="F79" ca="1">INDEX(LU_Years,RANDBETWEEN(1,COUNTA(LU_Years)))</f>
        <v>2021</v>
      </c>
      <c r="G79" t="str" cm="1">
        <f t="array" aca="1" ref="G79" ca="1">INDEX(LU_Categories,RANDBETWEEN(1,COUNTA(LU_Categories)))</f>
        <v>Accessories</v>
      </c>
      <c r="H79" t="str" cm="1">
        <f t="array" aca="1" ref="H79" ca="1">_xlfn.LET(_xlpm.x,MATCH(G79,LU_Categories,0),_xlpm.y,OFFSET('Lookup Data'!$E$37,,_xlpm.x),_xlpm.z,OFFSET('Lookup Data'!$E$40,,_xlpm.x,_xlpm.y,),INDEX(_xlpm.z,RANDBETWEEN(1,_xlpm.y)))</f>
        <v>Locks</v>
      </c>
      <c r="I79" s="48">
        <f t="shared" ca="1" si="3"/>
        <v>3100</v>
      </c>
      <c r="J79" s="35">
        <f t="shared" ca="1" si="2"/>
        <v>0.55000000000000004</v>
      </c>
    </row>
    <row r="80" spans="6:10" x14ac:dyDescent="0.2">
      <c r="F80" cm="1">
        <f t="array" aca="1" ref="F80" ca="1">INDEX(LU_Years,RANDBETWEEN(1,COUNTA(LU_Years)))</f>
        <v>2020</v>
      </c>
      <c r="G80" t="str" cm="1">
        <f t="array" aca="1" ref="G80" ca="1">INDEX(LU_Categories,RANDBETWEEN(1,COUNTA(LU_Categories)))</f>
        <v>Accessories</v>
      </c>
      <c r="H80" t="str" cm="1">
        <f t="array" aca="1" ref="H80" ca="1">_xlfn.LET(_xlpm.x,MATCH(G80,LU_Categories,0),_xlpm.y,OFFSET('Lookup Data'!$E$37,,_xlpm.x),_xlpm.z,OFFSET('Lookup Data'!$E$40,,_xlpm.x,_xlpm.y,),INDEX(_xlpm.z,RANDBETWEEN(1,_xlpm.y)))</f>
        <v>Lights</v>
      </c>
      <c r="I80" s="48">
        <f t="shared" ca="1" si="3"/>
        <v>3100</v>
      </c>
      <c r="J80" s="35">
        <f t="shared" ca="1" si="2"/>
        <v>0.95</v>
      </c>
    </row>
    <row r="81" spans="6:10" x14ac:dyDescent="0.2">
      <c r="F81" cm="1">
        <f t="array" aca="1" ref="F81" ca="1">INDEX(LU_Years,RANDBETWEEN(1,COUNTA(LU_Years)))</f>
        <v>2020</v>
      </c>
      <c r="G81" t="str" cm="1">
        <f t="array" aca="1" ref="G81" ca="1">INDEX(LU_Categories,RANDBETWEEN(1,COUNTA(LU_Categories)))</f>
        <v>Clothing</v>
      </c>
      <c r="H81" t="str" cm="1">
        <f t="array" aca="1" ref="H81" ca="1">_xlfn.LET(_xlpm.x,MATCH(G81,LU_Categories,0),_xlpm.y,OFFSET('Lookup Data'!$E$37,,_xlpm.x),_xlpm.z,OFFSET('Lookup Data'!$E$40,,_xlpm.x,_xlpm.y,),INDEX(_xlpm.z,RANDBETWEEN(1,_xlpm.y)))</f>
        <v>Tights</v>
      </c>
      <c r="I81" s="48">
        <f t="shared" ca="1" si="3"/>
        <v>400</v>
      </c>
      <c r="J81" s="35">
        <f t="shared" ca="1" si="2"/>
        <v>0.6</v>
      </c>
    </row>
    <row r="82" spans="6:10" x14ac:dyDescent="0.2">
      <c r="F82" cm="1">
        <f t="array" aca="1" ref="F82" ca="1">INDEX(LU_Years,RANDBETWEEN(1,COUNTA(LU_Years)))</f>
        <v>2020</v>
      </c>
      <c r="G82" t="str" cm="1">
        <f t="array" aca="1" ref="G82" ca="1">INDEX(LU_Categories,RANDBETWEEN(1,COUNTA(LU_Categories)))</f>
        <v>Bikes</v>
      </c>
      <c r="H82" t="str" cm="1">
        <f t="array" aca="1" ref="H82" ca="1">_xlfn.LET(_xlpm.x,MATCH(G82,LU_Categories,0),_xlpm.y,OFFSET('Lookup Data'!$E$37,,_xlpm.x),_xlpm.z,OFFSET('Lookup Data'!$E$40,,_xlpm.x,_xlpm.y,),INDEX(_xlpm.z,RANDBETWEEN(1,_xlpm.y)))</f>
        <v>Cargo Bikes</v>
      </c>
      <c r="I82" s="48">
        <f t="shared" ca="1" si="3"/>
        <v>2300</v>
      </c>
      <c r="J82" s="35">
        <f t="shared" ca="1" si="2"/>
        <v>0.4</v>
      </c>
    </row>
    <row r="83" spans="6:10" x14ac:dyDescent="0.2">
      <c r="F83" cm="1">
        <f t="array" aca="1" ref="F83" ca="1">INDEX(LU_Years,RANDBETWEEN(1,COUNTA(LU_Years)))</f>
        <v>2021</v>
      </c>
      <c r="G83" t="str" cm="1">
        <f t="array" aca="1" ref="G83" ca="1">INDEX(LU_Categories,RANDBETWEEN(1,COUNTA(LU_Categories)))</f>
        <v>Components</v>
      </c>
      <c r="H83" t="str" cm="1">
        <f t="array" aca="1" ref="H83" ca="1">_xlfn.LET(_xlpm.x,MATCH(G83,LU_Categories,0),_xlpm.y,OFFSET('Lookup Data'!$E$37,,_xlpm.x),_xlpm.z,OFFSET('Lookup Data'!$E$40,,_xlpm.x,_xlpm.y,),INDEX(_xlpm.z,RANDBETWEEN(1,_xlpm.y)))</f>
        <v>Brakes</v>
      </c>
      <c r="I83" s="48">
        <f t="shared" ca="1" si="3"/>
        <v>3300</v>
      </c>
      <c r="J83" s="35">
        <f t="shared" ca="1" si="2"/>
        <v>0.35</v>
      </c>
    </row>
    <row r="84" spans="6:10" x14ac:dyDescent="0.2">
      <c r="F84" cm="1">
        <f t="array" aca="1" ref="F84" ca="1">INDEX(LU_Years,RANDBETWEEN(1,COUNTA(LU_Years)))</f>
        <v>2020</v>
      </c>
      <c r="G84" t="str" cm="1">
        <f t="array" aca="1" ref="G84" ca="1">INDEX(LU_Categories,RANDBETWEEN(1,COUNTA(LU_Categories)))</f>
        <v>Bikes</v>
      </c>
      <c r="H84" t="str" cm="1">
        <f t="array" aca="1" ref="H84" ca="1">_xlfn.LET(_xlpm.x,MATCH(G84,LU_Categories,0),_xlpm.y,OFFSET('Lookup Data'!$E$37,,_xlpm.x),_xlpm.z,OFFSET('Lookup Data'!$E$40,,_xlpm.x,_xlpm.y,),INDEX(_xlpm.z,RANDBETWEEN(1,_xlpm.y)))</f>
        <v>Mountain Bikes</v>
      </c>
      <c r="I84" s="48">
        <f t="shared" ca="1" si="3"/>
        <v>1000</v>
      </c>
      <c r="J84" s="35">
        <f t="shared" ca="1" si="2"/>
        <v>0.65</v>
      </c>
    </row>
    <row r="85" spans="6:10" x14ac:dyDescent="0.2">
      <c r="F85" cm="1">
        <f t="array" aca="1" ref="F85" ca="1">INDEX(LU_Years,RANDBETWEEN(1,COUNTA(LU_Years)))</f>
        <v>2022</v>
      </c>
      <c r="G85" t="str" cm="1">
        <f t="array" aca="1" ref="G85" ca="1">INDEX(LU_Categories,RANDBETWEEN(1,COUNTA(LU_Categories)))</f>
        <v>Accessories</v>
      </c>
      <c r="H85" t="str" cm="1">
        <f t="array" aca="1" ref="H85" ca="1">_xlfn.LET(_xlpm.x,MATCH(G85,LU_Categories,0),_xlpm.y,OFFSET('Lookup Data'!$E$37,,_xlpm.x),_xlpm.z,OFFSET('Lookup Data'!$E$40,,_xlpm.x,_xlpm.y,),INDEX(_xlpm.z,RANDBETWEEN(1,_xlpm.y)))</f>
        <v>Pumps</v>
      </c>
      <c r="I85" s="48">
        <f t="shared" ca="1" si="3"/>
        <v>1600</v>
      </c>
      <c r="J85" s="35">
        <f t="shared" ca="1" si="2"/>
        <v>0.1</v>
      </c>
    </row>
    <row r="86" spans="6:10" x14ac:dyDescent="0.2">
      <c r="F86" cm="1">
        <f t="array" aca="1" ref="F86" ca="1">INDEX(LU_Years,RANDBETWEEN(1,COUNTA(LU_Years)))</f>
        <v>2022</v>
      </c>
      <c r="G86" t="str" cm="1">
        <f t="array" aca="1" ref="G86" ca="1">INDEX(LU_Categories,RANDBETWEEN(1,COUNTA(LU_Categories)))</f>
        <v>Components</v>
      </c>
      <c r="H86" t="str" cm="1">
        <f t="array" aca="1" ref="H86" ca="1">_xlfn.LET(_xlpm.x,MATCH(G86,LU_Categories,0),_xlpm.y,OFFSET('Lookup Data'!$E$37,,_xlpm.x),_xlpm.z,OFFSET('Lookup Data'!$E$40,,_xlpm.x,_xlpm.y,),INDEX(_xlpm.z,RANDBETWEEN(1,_xlpm.y)))</f>
        <v>Saddles</v>
      </c>
      <c r="I86" s="48">
        <f t="shared" ca="1" si="3"/>
        <v>1200</v>
      </c>
      <c r="J86" s="35">
        <f t="shared" ca="1" si="2"/>
        <v>0.7</v>
      </c>
    </row>
    <row r="87" spans="6:10" x14ac:dyDescent="0.2">
      <c r="F87" cm="1">
        <f t="array" aca="1" ref="F87" ca="1">INDEX(LU_Years,RANDBETWEEN(1,COUNTA(LU_Years)))</f>
        <v>2022</v>
      </c>
      <c r="G87" t="str" cm="1">
        <f t="array" aca="1" ref="G87" ca="1">INDEX(LU_Categories,RANDBETWEEN(1,COUNTA(LU_Categories)))</f>
        <v>Accessories</v>
      </c>
      <c r="H87" t="str" cm="1">
        <f t="array" aca="1" ref="H87" ca="1">_xlfn.LET(_xlpm.x,MATCH(G87,LU_Categories,0),_xlpm.y,OFFSET('Lookup Data'!$E$37,,_xlpm.x),_xlpm.z,OFFSET('Lookup Data'!$E$40,,_xlpm.x,_xlpm.y,),INDEX(_xlpm.z,RANDBETWEEN(1,_xlpm.y)))</f>
        <v>Tyres and Tubes</v>
      </c>
      <c r="I87" s="48">
        <f t="shared" ca="1" si="3"/>
        <v>3600</v>
      </c>
      <c r="J87" s="35">
        <f t="shared" ca="1" si="2"/>
        <v>0.95</v>
      </c>
    </row>
    <row r="88" spans="6:10" x14ac:dyDescent="0.2">
      <c r="F88" cm="1">
        <f t="array" aca="1" ref="F88" ca="1">INDEX(LU_Years,RANDBETWEEN(1,COUNTA(LU_Years)))</f>
        <v>2021</v>
      </c>
      <c r="G88" t="str" cm="1">
        <f t="array" aca="1" ref="G88" ca="1">INDEX(LU_Categories,RANDBETWEEN(1,COUNTA(LU_Categories)))</f>
        <v>Clothing</v>
      </c>
      <c r="H88" t="str" cm="1">
        <f t="array" aca="1" ref="H88" ca="1">_xlfn.LET(_xlpm.x,MATCH(G88,LU_Categories,0),_xlpm.y,OFFSET('Lookup Data'!$E$37,,_xlpm.x),_xlpm.z,OFFSET('Lookup Data'!$E$40,,_xlpm.x,_xlpm.y,),INDEX(_xlpm.z,RANDBETWEEN(1,_xlpm.y)))</f>
        <v>Socks</v>
      </c>
      <c r="I88" s="48">
        <f t="shared" ca="1" si="3"/>
        <v>2100</v>
      </c>
      <c r="J88" s="35">
        <f t="shared" ca="1" si="2"/>
        <v>0.85</v>
      </c>
    </row>
    <row r="89" spans="6:10" x14ac:dyDescent="0.2">
      <c r="F89" cm="1">
        <f t="array" aca="1" ref="F89" ca="1">INDEX(LU_Years,RANDBETWEEN(1,COUNTA(LU_Years)))</f>
        <v>2021</v>
      </c>
      <c r="G89" t="str" cm="1">
        <f t="array" aca="1" ref="G89" ca="1">INDEX(LU_Categories,RANDBETWEEN(1,COUNTA(LU_Categories)))</f>
        <v>Accessories</v>
      </c>
      <c r="H89" t="str" cm="1">
        <f t="array" aca="1" ref="H89" ca="1">_xlfn.LET(_xlpm.x,MATCH(G89,LU_Categories,0),_xlpm.y,OFFSET('Lookup Data'!$E$37,,_xlpm.x),_xlpm.z,OFFSET('Lookup Data'!$E$40,,_xlpm.x,_xlpm.y,),INDEX(_xlpm.z,RANDBETWEEN(1,_xlpm.y)))</f>
        <v>Bike Racks</v>
      </c>
      <c r="I89" s="48">
        <f t="shared" ca="1" si="3"/>
        <v>1100</v>
      </c>
      <c r="J89" s="35">
        <f t="shared" ca="1" si="2"/>
        <v>0.4</v>
      </c>
    </row>
    <row r="90" spans="6:10" x14ac:dyDescent="0.2">
      <c r="F90" cm="1">
        <f t="array" aca="1" ref="F90" ca="1">INDEX(LU_Years,RANDBETWEEN(1,COUNTA(LU_Years)))</f>
        <v>2022</v>
      </c>
      <c r="G90" t="str" cm="1">
        <f t="array" aca="1" ref="G90" ca="1">INDEX(LU_Categories,RANDBETWEEN(1,COUNTA(LU_Categories)))</f>
        <v>Clothing</v>
      </c>
      <c r="H90" t="str" cm="1">
        <f t="array" aca="1" ref="H90" ca="1">_xlfn.LET(_xlpm.x,MATCH(G90,LU_Categories,0),_xlpm.y,OFFSET('Lookup Data'!$E$37,,_xlpm.x),_xlpm.z,OFFSET('Lookup Data'!$E$40,,_xlpm.x,_xlpm.y,),INDEX(_xlpm.z,RANDBETWEEN(1,_xlpm.y)))</f>
        <v>Vests</v>
      </c>
      <c r="I90" s="48">
        <f t="shared" ca="1" si="3"/>
        <v>2000</v>
      </c>
      <c r="J90" s="35">
        <f t="shared" ca="1" si="2"/>
        <v>0.65</v>
      </c>
    </row>
    <row r="91" spans="6:10" x14ac:dyDescent="0.2">
      <c r="F91" cm="1">
        <f t="array" aca="1" ref="F91" ca="1">INDEX(LU_Years,RANDBETWEEN(1,COUNTA(LU_Years)))</f>
        <v>2022</v>
      </c>
      <c r="G91" t="str" cm="1">
        <f t="array" aca="1" ref="G91" ca="1">INDEX(LU_Categories,RANDBETWEEN(1,COUNTA(LU_Categories)))</f>
        <v>Accessories</v>
      </c>
      <c r="H91" t="str" cm="1">
        <f t="array" aca="1" ref="H91" ca="1">_xlfn.LET(_xlpm.x,MATCH(G91,LU_Categories,0),_xlpm.y,OFFSET('Lookup Data'!$E$37,,_xlpm.x),_xlpm.z,OFFSET('Lookup Data'!$E$40,,_xlpm.x,_xlpm.y,),INDEX(_xlpm.z,RANDBETWEEN(1,_xlpm.y)))</f>
        <v>Lights</v>
      </c>
      <c r="I91" s="48">
        <f t="shared" ca="1" si="3"/>
        <v>1800</v>
      </c>
      <c r="J91" s="35">
        <f t="shared" ca="1" si="2"/>
        <v>0.55000000000000004</v>
      </c>
    </row>
    <row r="92" spans="6:10" x14ac:dyDescent="0.2">
      <c r="F92" cm="1">
        <f t="array" aca="1" ref="F92" ca="1">INDEX(LU_Years,RANDBETWEEN(1,COUNTA(LU_Years)))</f>
        <v>2020</v>
      </c>
      <c r="G92" t="str" cm="1">
        <f t="array" aca="1" ref="G92" ca="1">INDEX(LU_Categories,RANDBETWEEN(1,COUNTA(LU_Categories)))</f>
        <v>Bikes</v>
      </c>
      <c r="H92" t="str" cm="1">
        <f t="array" aca="1" ref="H92" ca="1">_xlfn.LET(_xlpm.x,MATCH(G92,LU_Categories,0),_xlpm.y,OFFSET('Lookup Data'!$E$37,,_xlpm.x),_xlpm.z,OFFSET('Lookup Data'!$E$40,,_xlpm.x,_xlpm.y,),INDEX(_xlpm.z,RANDBETWEEN(1,_xlpm.y)))</f>
        <v>Cargo Bikes</v>
      </c>
      <c r="I92" s="48">
        <f t="shared" ca="1" si="3"/>
        <v>2600</v>
      </c>
      <c r="J92" s="35">
        <f t="shared" ca="1" si="2"/>
        <v>0.1</v>
      </c>
    </row>
    <row r="93" spans="6:10" x14ac:dyDescent="0.2">
      <c r="F93" cm="1">
        <f t="array" aca="1" ref="F93" ca="1">INDEX(LU_Years,RANDBETWEEN(1,COUNTA(LU_Years)))</f>
        <v>2021</v>
      </c>
      <c r="G93" t="str" cm="1">
        <f t="array" aca="1" ref="G93" ca="1">INDEX(LU_Categories,RANDBETWEEN(1,COUNTA(LU_Categories)))</f>
        <v>Clothing</v>
      </c>
      <c r="H93" t="str" cm="1">
        <f t="array" aca="1" ref="H93" ca="1">_xlfn.LET(_xlpm.x,MATCH(G93,LU_Categories,0),_xlpm.y,OFFSET('Lookup Data'!$E$37,,_xlpm.x),_xlpm.z,OFFSET('Lookup Data'!$E$40,,_xlpm.x,_xlpm.y,),INDEX(_xlpm.z,RANDBETWEEN(1,_xlpm.y)))</f>
        <v>Gloves</v>
      </c>
      <c r="I93" s="48">
        <f t="shared" ca="1" si="3"/>
        <v>3700</v>
      </c>
      <c r="J93" s="35">
        <f t="shared" ca="1" si="2"/>
        <v>0.95</v>
      </c>
    </row>
    <row r="94" spans="6:10" x14ac:dyDescent="0.2">
      <c r="F94" cm="1">
        <f t="array" aca="1" ref="F94" ca="1">INDEX(LU_Years,RANDBETWEEN(1,COUNTA(LU_Years)))</f>
        <v>2022</v>
      </c>
      <c r="G94" t="str" cm="1">
        <f t="array" aca="1" ref="G94" ca="1">INDEX(LU_Categories,RANDBETWEEN(1,COUNTA(LU_Categories)))</f>
        <v>Clothing</v>
      </c>
      <c r="H94" t="str" cm="1">
        <f t="array" aca="1" ref="H94" ca="1">_xlfn.LET(_xlpm.x,MATCH(G94,LU_Categories,0),_xlpm.y,OFFSET('Lookup Data'!$E$37,,_xlpm.x),_xlpm.z,OFFSET('Lookup Data'!$E$40,,_xlpm.x,_xlpm.y,),INDEX(_xlpm.z,RANDBETWEEN(1,_xlpm.y)))</f>
        <v>Socks</v>
      </c>
      <c r="I94" s="48">
        <f t="shared" ca="1" si="3"/>
        <v>3100</v>
      </c>
      <c r="J94" s="35">
        <f t="shared" ca="1" si="2"/>
        <v>0.65</v>
      </c>
    </row>
    <row r="95" spans="6:10" x14ac:dyDescent="0.2">
      <c r="F95" cm="1">
        <f t="array" aca="1" ref="F95" ca="1">INDEX(LU_Years,RANDBETWEEN(1,COUNTA(LU_Years)))</f>
        <v>2020</v>
      </c>
      <c r="G95" t="str" cm="1">
        <f t="array" aca="1" ref="G95" ca="1">INDEX(LU_Categories,RANDBETWEEN(1,COUNTA(LU_Categories)))</f>
        <v>Accessories</v>
      </c>
      <c r="H95" t="str" cm="1">
        <f t="array" aca="1" ref="H95" ca="1">_xlfn.LET(_xlpm.x,MATCH(G95,LU_Categories,0),_xlpm.y,OFFSET('Lookup Data'!$E$37,,_xlpm.x),_xlpm.z,OFFSET('Lookup Data'!$E$40,,_xlpm.x,_xlpm.y,),INDEX(_xlpm.z,RANDBETWEEN(1,_xlpm.y)))</f>
        <v>Bike Racks</v>
      </c>
      <c r="I95" s="48">
        <f t="shared" ca="1" si="3"/>
        <v>3400</v>
      </c>
      <c r="J95" s="35">
        <f t="shared" ca="1" si="2"/>
        <v>0.5</v>
      </c>
    </row>
    <row r="96" spans="6:10" x14ac:dyDescent="0.2">
      <c r="F96" cm="1">
        <f t="array" aca="1" ref="F96" ca="1">INDEX(LU_Years,RANDBETWEEN(1,COUNTA(LU_Years)))</f>
        <v>2020</v>
      </c>
      <c r="G96" t="str" cm="1">
        <f t="array" aca="1" ref="G96" ca="1">INDEX(LU_Categories,RANDBETWEEN(1,COUNTA(LU_Categories)))</f>
        <v>Components</v>
      </c>
      <c r="H96" t="str" cm="1">
        <f t="array" aca="1" ref="H96" ca="1">_xlfn.LET(_xlpm.x,MATCH(G96,LU_Categories,0),_xlpm.y,OFFSET('Lookup Data'!$E$37,,_xlpm.x),_xlpm.z,OFFSET('Lookup Data'!$E$40,,_xlpm.x,_xlpm.y,),INDEX(_xlpm.z,RANDBETWEEN(1,_xlpm.y)))</f>
        <v>Saddles</v>
      </c>
      <c r="I96" s="48">
        <f t="shared" ca="1" si="3"/>
        <v>3300</v>
      </c>
      <c r="J96" s="35">
        <f t="shared" ca="1" si="2"/>
        <v>0.7</v>
      </c>
    </row>
    <row r="97" spans="6:10" x14ac:dyDescent="0.2">
      <c r="F97" cm="1">
        <f t="array" aca="1" ref="F97" ca="1">INDEX(LU_Years,RANDBETWEEN(1,COUNTA(LU_Years)))</f>
        <v>2021</v>
      </c>
      <c r="G97" t="str" cm="1">
        <f t="array" aca="1" ref="G97" ca="1">INDEX(LU_Categories,RANDBETWEEN(1,COUNTA(LU_Categories)))</f>
        <v>Accessories</v>
      </c>
      <c r="H97" t="str" cm="1">
        <f t="array" aca="1" ref="H97" ca="1">_xlfn.LET(_xlpm.x,MATCH(G97,LU_Categories,0),_xlpm.y,OFFSET('Lookup Data'!$E$37,,_xlpm.x),_xlpm.z,OFFSET('Lookup Data'!$E$40,,_xlpm.x,_xlpm.y,),INDEX(_xlpm.z,RANDBETWEEN(1,_xlpm.y)))</f>
        <v>Bike Racks</v>
      </c>
      <c r="I97" s="48">
        <f t="shared" ca="1" si="3"/>
        <v>400</v>
      </c>
      <c r="J97" s="35">
        <f t="shared" ca="1" si="2"/>
        <v>0.85</v>
      </c>
    </row>
    <row r="98" spans="6:10" x14ac:dyDescent="0.2">
      <c r="F98" cm="1">
        <f t="array" aca="1" ref="F98" ca="1">INDEX(LU_Years,RANDBETWEEN(1,COUNTA(LU_Years)))</f>
        <v>2022</v>
      </c>
      <c r="G98" t="str" cm="1">
        <f t="array" aca="1" ref="G98" ca="1">INDEX(LU_Categories,RANDBETWEEN(1,COUNTA(LU_Categories)))</f>
        <v>Clothing</v>
      </c>
      <c r="H98" t="str" cm="1">
        <f t="array" aca="1" ref="H98" ca="1">_xlfn.LET(_xlpm.x,MATCH(G98,LU_Categories,0),_xlpm.y,OFFSET('Lookup Data'!$E$37,,_xlpm.x),_xlpm.z,OFFSET('Lookup Data'!$E$40,,_xlpm.x,_xlpm.y,),INDEX(_xlpm.z,RANDBETWEEN(1,_xlpm.y)))</f>
        <v>Gloves</v>
      </c>
      <c r="I98" s="48">
        <f t="shared" ca="1" si="3"/>
        <v>1700</v>
      </c>
      <c r="J98" s="35">
        <f t="shared" ca="1" si="2"/>
        <v>0.35</v>
      </c>
    </row>
    <row r="99" spans="6:10" x14ac:dyDescent="0.2">
      <c r="F99" cm="1">
        <f t="array" aca="1" ref="F99" ca="1">INDEX(LU_Years,RANDBETWEEN(1,COUNTA(LU_Years)))</f>
        <v>2021</v>
      </c>
      <c r="G99" t="str" cm="1">
        <f t="array" aca="1" ref="G99" ca="1">INDEX(LU_Categories,RANDBETWEEN(1,COUNTA(LU_Categories)))</f>
        <v>Accessories</v>
      </c>
      <c r="H99" t="str" cm="1">
        <f t="array" aca="1" ref="H99" ca="1">_xlfn.LET(_xlpm.x,MATCH(G99,LU_Categories,0),_xlpm.y,OFFSET('Lookup Data'!$E$37,,_xlpm.x),_xlpm.z,OFFSET('Lookup Data'!$E$40,,_xlpm.x,_xlpm.y,),INDEX(_xlpm.z,RANDBETWEEN(1,_xlpm.y)))</f>
        <v>Lights</v>
      </c>
      <c r="I99" s="48">
        <f t="shared" ca="1" si="3"/>
        <v>4000</v>
      </c>
      <c r="J99" s="35">
        <f t="shared" ca="1" si="2"/>
        <v>0.9</v>
      </c>
    </row>
    <row r="100" spans="6:10" x14ac:dyDescent="0.2">
      <c r="F100" cm="1">
        <f t="array" aca="1" ref="F100" ca="1">INDEX(LU_Years,RANDBETWEEN(1,COUNTA(LU_Years)))</f>
        <v>2022</v>
      </c>
      <c r="G100" t="str" cm="1">
        <f t="array" aca="1" ref="G100" ca="1">INDEX(LU_Categories,RANDBETWEEN(1,COUNTA(LU_Categories)))</f>
        <v>Bikes</v>
      </c>
      <c r="H100" t="str" cm="1">
        <f t="array" aca="1" ref="H100" ca="1">_xlfn.LET(_xlpm.x,MATCH(G100,LU_Categories,0),_xlpm.y,OFFSET('Lookup Data'!$E$37,,_xlpm.x),_xlpm.z,OFFSET('Lookup Data'!$E$40,,_xlpm.x,_xlpm.y,),INDEX(_xlpm.z,RANDBETWEEN(1,_xlpm.y)))</f>
        <v>Cargo Bikes</v>
      </c>
      <c r="I100" s="48">
        <f t="shared" ca="1" si="3"/>
        <v>2700</v>
      </c>
      <c r="J100" s="35">
        <f t="shared" ca="1" si="2"/>
        <v>0.4</v>
      </c>
    </row>
    <row r="101" spans="6:10" x14ac:dyDescent="0.2">
      <c r="F101" cm="1">
        <f t="array" aca="1" ref="F101" ca="1">INDEX(LU_Years,RANDBETWEEN(1,COUNTA(LU_Years)))</f>
        <v>2021</v>
      </c>
      <c r="G101" t="str" cm="1">
        <f t="array" aca="1" ref="G101" ca="1">INDEX(LU_Categories,RANDBETWEEN(1,COUNTA(LU_Categories)))</f>
        <v>Components</v>
      </c>
      <c r="H101" t="str" cm="1">
        <f t="array" aca="1" ref="H101" ca="1">_xlfn.LET(_xlpm.x,MATCH(G101,LU_Categories,0),_xlpm.y,OFFSET('Lookup Data'!$E$37,,_xlpm.x),_xlpm.z,OFFSET('Lookup Data'!$E$40,,_xlpm.x,_xlpm.y,),INDEX(_xlpm.z,RANDBETWEEN(1,_xlpm.y)))</f>
        <v>Chains</v>
      </c>
      <c r="I101" s="48">
        <f t="shared" ca="1" si="3"/>
        <v>2200</v>
      </c>
      <c r="J101" s="35">
        <f t="shared" ca="1" si="2"/>
        <v>0.75</v>
      </c>
    </row>
    <row r="102" spans="6:10" x14ac:dyDescent="0.2">
      <c r="F102" cm="1">
        <f t="array" aca="1" ref="F102" ca="1">INDEX(LU_Years,RANDBETWEEN(1,COUNTA(LU_Years)))</f>
        <v>2021</v>
      </c>
      <c r="G102" t="str" cm="1">
        <f t="array" aca="1" ref="G102" ca="1">INDEX(LU_Categories,RANDBETWEEN(1,COUNTA(LU_Categories)))</f>
        <v>Components</v>
      </c>
      <c r="H102" t="str" cm="1">
        <f t="array" aca="1" ref="H102" ca="1">_xlfn.LET(_xlpm.x,MATCH(G102,LU_Categories,0),_xlpm.y,OFFSET('Lookup Data'!$E$37,,_xlpm.x),_xlpm.z,OFFSET('Lookup Data'!$E$40,,_xlpm.x,_xlpm.y,),INDEX(_xlpm.z,RANDBETWEEN(1,_xlpm.y)))</f>
        <v>Brakes</v>
      </c>
      <c r="I102" s="48">
        <f t="shared" ca="1" si="3"/>
        <v>900</v>
      </c>
      <c r="J102" s="35">
        <f t="shared" ca="1" si="2"/>
        <v>0.45</v>
      </c>
    </row>
    <row r="103" spans="6:10" x14ac:dyDescent="0.2">
      <c r="F103" cm="1">
        <f t="array" aca="1" ref="F103" ca="1">INDEX(LU_Years,RANDBETWEEN(1,COUNTA(LU_Years)))</f>
        <v>2022</v>
      </c>
      <c r="G103" t="str" cm="1">
        <f t="array" aca="1" ref="G103" ca="1">INDEX(LU_Categories,RANDBETWEEN(1,COUNTA(LU_Categories)))</f>
        <v>Components</v>
      </c>
      <c r="H103" t="str" cm="1">
        <f t="array" aca="1" ref="H103" ca="1">_xlfn.LET(_xlpm.x,MATCH(G103,LU_Categories,0),_xlpm.y,OFFSET('Lookup Data'!$E$37,,_xlpm.x),_xlpm.z,OFFSET('Lookup Data'!$E$40,,_xlpm.x,_xlpm.y,),INDEX(_xlpm.z,RANDBETWEEN(1,_xlpm.y)))</f>
        <v>Handlebars</v>
      </c>
      <c r="I103" s="48">
        <f t="shared" ca="1" si="3"/>
        <v>2300</v>
      </c>
      <c r="J103" s="35">
        <f t="shared" ca="1" si="2"/>
        <v>0.4</v>
      </c>
    </row>
    <row r="104" spans="6:10" x14ac:dyDescent="0.2">
      <c r="F104" cm="1">
        <f t="array" aca="1" ref="F104" ca="1">INDEX(LU_Years,RANDBETWEEN(1,COUNTA(LU_Years)))</f>
        <v>2021</v>
      </c>
      <c r="G104" t="str" cm="1">
        <f t="array" aca="1" ref="G104" ca="1">INDEX(LU_Categories,RANDBETWEEN(1,COUNTA(LU_Categories)))</f>
        <v>Clothing</v>
      </c>
      <c r="H104" t="str" cm="1">
        <f t="array" aca="1" ref="H104" ca="1">_xlfn.LET(_xlpm.x,MATCH(G104,LU_Categories,0),_xlpm.y,OFFSET('Lookup Data'!$E$37,,_xlpm.x),_xlpm.z,OFFSET('Lookup Data'!$E$40,,_xlpm.x,_xlpm.y,),INDEX(_xlpm.z,RANDBETWEEN(1,_xlpm.y)))</f>
        <v>Socks</v>
      </c>
      <c r="I104" s="48">
        <f t="shared" ca="1" si="3"/>
        <v>1400</v>
      </c>
      <c r="J104" s="35">
        <f t="shared" ca="1" si="2"/>
        <v>0.55000000000000004</v>
      </c>
    </row>
    <row r="105" spans="6:10" x14ac:dyDescent="0.2">
      <c r="F105" cm="1">
        <f t="array" aca="1" ref="F105" ca="1">INDEX(LU_Years,RANDBETWEEN(1,COUNTA(LU_Years)))</f>
        <v>2022</v>
      </c>
      <c r="G105" t="str" cm="1">
        <f t="array" aca="1" ref="G105" ca="1">INDEX(LU_Categories,RANDBETWEEN(1,COUNTA(LU_Categories)))</f>
        <v>Components</v>
      </c>
      <c r="H105" t="str" cm="1">
        <f t="array" aca="1" ref="H105" ca="1">_xlfn.LET(_xlpm.x,MATCH(G105,LU_Categories,0),_xlpm.y,OFFSET('Lookup Data'!$E$37,,_xlpm.x),_xlpm.z,OFFSET('Lookup Data'!$E$40,,_xlpm.x,_xlpm.y,),INDEX(_xlpm.z,RANDBETWEEN(1,_xlpm.y)))</f>
        <v>Handlebars</v>
      </c>
      <c r="I105" s="48">
        <f t="shared" ca="1" si="3"/>
        <v>2400</v>
      </c>
      <c r="J105" s="35">
        <f t="shared" ca="1" si="2"/>
        <v>0.9</v>
      </c>
    </row>
    <row r="106" spans="6:10" x14ac:dyDescent="0.2">
      <c r="F106" cm="1">
        <f t="array" aca="1" ref="F106" ca="1">INDEX(LU_Years,RANDBETWEEN(1,COUNTA(LU_Years)))</f>
        <v>2022</v>
      </c>
      <c r="G106" t="str" cm="1">
        <f t="array" aca="1" ref="G106" ca="1">INDEX(LU_Categories,RANDBETWEEN(1,COUNTA(LU_Categories)))</f>
        <v>Components</v>
      </c>
      <c r="H106" t="str" cm="1">
        <f t="array" aca="1" ref="H106" ca="1">_xlfn.LET(_xlpm.x,MATCH(G106,LU_Categories,0),_xlpm.y,OFFSET('Lookup Data'!$E$37,,_xlpm.x),_xlpm.z,OFFSET('Lookup Data'!$E$40,,_xlpm.x,_xlpm.y,),INDEX(_xlpm.z,RANDBETWEEN(1,_xlpm.y)))</f>
        <v>Brakes</v>
      </c>
      <c r="I106" s="48">
        <f t="shared" ca="1" si="3"/>
        <v>2400</v>
      </c>
      <c r="J106" s="35">
        <f t="shared" ca="1" si="2"/>
        <v>0.55000000000000004</v>
      </c>
    </row>
    <row r="107" spans="6:10" x14ac:dyDescent="0.2">
      <c r="F107" cm="1">
        <f t="array" aca="1" ref="F107" ca="1">INDEX(LU_Years,RANDBETWEEN(1,COUNTA(LU_Years)))</f>
        <v>2022</v>
      </c>
      <c r="G107" t="str" cm="1">
        <f t="array" aca="1" ref="G107" ca="1">INDEX(LU_Categories,RANDBETWEEN(1,COUNTA(LU_Categories)))</f>
        <v>Clothing</v>
      </c>
      <c r="H107" t="str" cm="1">
        <f t="array" aca="1" ref="H107" ca="1">_xlfn.LET(_xlpm.x,MATCH(G107,LU_Categories,0),_xlpm.y,OFFSET('Lookup Data'!$E$37,,_xlpm.x),_xlpm.z,OFFSET('Lookup Data'!$E$40,,_xlpm.x,_xlpm.y,),INDEX(_xlpm.z,RANDBETWEEN(1,_xlpm.y)))</f>
        <v>Bib-Shorts</v>
      </c>
      <c r="I107" s="48">
        <f t="shared" ca="1" si="3"/>
        <v>1200</v>
      </c>
      <c r="J107" s="35">
        <f t="shared" ca="1" si="2"/>
        <v>0.4</v>
      </c>
    </row>
    <row r="108" spans="6:10" x14ac:dyDescent="0.2">
      <c r="F108" cm="1">
        <f t="array" aca="1" ref="F108" ca="1">INDEX(LU_Years,RANDBETWEEN(1,COUNTA(LU_Years)))</f>
        <v>2020</v>
      </c>
      <c r="G108" t="str" cm="1">
        <f t="array" aca="1" ref="G108" ca="1">INDEX(LU_Categories,RANDBETWEEN(1,COUNTA(LU_Categories)))</f>
        <v>Bikes</v>
      </c>
      <c r="H108" t="str" cm="1">
        <f t="array" aca="1" ref="H108" ca="1">_xlfn.LET(_xlpm.x,MATCH(G108,LU_Categories,0),_xlpm.y,OFFSET('Lookup Data'!$E$37,,_xlpm.x),_xlpm.z,OFFSET('Lookup Data'!$E$40,,_xlpm.x,_xlpm.y,),INDEX(_xlpm.z,RANDBETWEEN(1,_xlpm.y)))</f>
        <v>Touring Bikes</v>
      </c>
      <c r="I108" s="48">
        <f t="shared" ca="1" si="3"/>
        <v>1600</v>
      </c>
      <c r="J108" s="35">
        <f t="shared" ca="1" si="2"/>
        <v>0.45</v>
      </c>
    </row>
    <row r="109" spans="6:10" x14ac:dyDescent="0.2">
      <c r="F109" cm="1">
        <f t="array" aca="1" ref="F109" ca="1">INDEX(LU_Years,RANDBETWEEN(1,COUNTA(LU_Years)))</f>
        <v>2021</v>
      </c>
      <c r="G109" t="str" cm="1">
        <f t="array" aca="1" ref="G109" ca="1">INDEX(LU_Categories,RANDBETWEEN(1,COUNTA(LU_Categories)))</f>
        <v>Clothing</v>
      </c>
      <c r="H109" t="str" cm="1">
        <f t="array" aca="1" ref="H109" ca="1">_xlfn.LET(_xlpm.x,MATCH(G109,LU_Categories,0),_xlpm.y,OFFSET('Lookup Data'!$E$37,,_xlpm.x),_xlpm.z,OFFSET('Lookup Data'!$E$40,,_xlpm.x,_xlpm.y,),INDEX(_xlpm.z,RANDBETWEEN(1,_xlpm.y)))</f>
        <v>Caps</v>
      </c>
      <c r="I109" s="48">
        <f t="shared" ca="1" si="3"/>
        <v>1100</v>
      </c>
      <c r="J109" s="35">
        <f t="shared" ca="1" si="2"/>
        <v>0.95</v>
      </c>
    </row>
    <row r="110" spans="6:10" x14ac:dyDescent="0.2">
      <c r="F110" cm="1">
        <f t="array" aca="1" ref="F110" ca="1">INDEX(LU_Years,RANDBETWEEN(1,COUNTA(LU_Years)))</f>
        <v>2021</v>
      </c>
      <c r="G110" t="str" cm="1">
        <f t="array" aca="1" ref="G110" ca="1">INDEX(LU_Categories,RANDBETWEEN(1,COUNTA(LU_Categories)))</f>
        <v>Bikes</v>
      </c>
      <c r="H110" t="str" cm="1">
        <f t="array" aca="1" ref="H110" ca="1">_xlfn.LET(_xlpm.x,MATCH(G110,LU_Categories,0),_xlpm.y,OFFSET('Lookup Data'!$E$37,,_xlpm.x),_xlpm.z,OFFSET('Lookup Data'!$E$40,,_xlpm.x,_xlpm.y,),INDEX(_xlpm.z,RANDBETWEEN(1,_xlpm.y)))</f>
        <v>Road Bikes</v>
      </c>
      <c r="I110" s="48">
        <f t="shared" ca="1" si="3"/>
        <v>1600</v>
      </c>
      <c r="J110" s="35">
        <f t="shared" ca="1" si="2"/>
        <v>0.55000000000000004</v>
      </c>
    </row>
    <row r="111" spans="6:10" x14ac:dyDescent="0.2">
      <c r="F111" cm="1">
        <f t="array" aca="1" ref="F111" ca="1">INDEX(LU_Years,RANDBETWEEN(1,COUNTA(LU_Years)))</f>
        <v>2021</v>
      </c>
      <c r="G111" t="str" cm="1">
        <f t="array" aca="1" ref="G111" ca="1">INDEX(LU_Categories,RANDBETWEEN(1,COUNTA(LU_Categories)))</f>
        <v>Bikes</v>
      </c>
      <c r="H111" t="str" cm="1">
        <f t="array" aca="1" ref="H111" ca="1">_xlfn.LET(_xlpm.x,MATCH(G111,LU_Categories,0),_xlpm.y,OFFSET('Lookup Data'!$E$37,,_xlpm.x),_xlpm.z,OFFSET('Lookup Data'!$E$40,,_xlpm.x,_xlpm.y,),INDEX(_xlpm.z,RANDBETWEEN(1,_xlpm.y)))</f>
        <v>Cargo Bikes</v>
      </c>
      <c r="I111" s="48">
        <f t="shared" ca="1" si="3"/>
        <v>1500</v>
      </c>
      <c r="J111" s="35">
        <f t="shared" ca="1" si="2"/>
        <v>0.9</v>
      </c>
    </row>
    <row r="112" spans="6:10" x14ac:dyDescent="0.2">
      <c r="F112" cm="1">
        <f t="array" aca="1" ref="F112" ca="1">INDEX(LU_Years,RANDBETWEEN(1,COUNTA(LU_Years)))</f>
        <v>2020</v>
      </c>
      <c r="G112" t="str" cm="1">
        <f t="array" aca="1" ref="G112" ca="1">INDEX(LU_Categories,RANDBETWEEN(1,COUNTA(LU_Categories)))</f>
        <v>Components</v>
      </c>
      <c r="H112" t="str" cm="1">
        <f t="array" aca="1" ref="H112" ca="1">_xlfn.LET(_xlpm.x,MATCH(G112,LU_Categories,0),_xlpm.y,OFFSET('Lookup Data'!$E$37,,_xlpm.x),_xlpm.z,OFFSET('Lookup Data'!$E$40,,_xlpm.x,_xlpm.y,),INDEX(_xlpm.z,RANDBETWEEN(1,_xlpm.y)))</f>
        <v>Brakes</v>
      </c>
      <c r="I112" s="48">
        <f t="shared" ca="1" si="3"/>
        <v>1900</v>
      </c>
      <c r="J112" s="35">
        <f t="shared" ca="1" si="2"/>
        <v>0.55000000000000004</v>
      </c>
    </row>
    <row r="113" spans="6:10" x14ac:dyDescent="0.2">
      <c r="F113" cm="1">
        <f t="array" aca="1" ref="F113" ca="1">INDEX(LU_Years,RANDBETWEEN(1,COUNTA(LU_Years)))</f>
        <v>2020</v>
      </c>
      <c r="G113" t="str" cm="1">
        <f t="array" aca="1" ref="G113" ca="1">INDEX(LU_Categories,RANDBETWEEN(1,COUNTA(LU_Categories)))</f>
        <v>Components</v>
      </c>
      <c r="H113" t="str" cm="1">
        <f t="array" aca="1" ref="H113" ca="1">_xlfn.LET(_xlpm.x,MATCH(G113,LU_Categories,0),_xlpm.y,OFFSET('Lookup Data'!$E$37,,_xlpm.x),_xlpm.z,OFFSET('Lookup Data'!$E$40,,_xlpm.x,_xlpm.y,),INDEX(_xlpm.z,RANDBETWEEN(1,_xlpm.y)))</f>
        <v>Chains</v>
      </c>
      <c r="I113" s="48">
        <f t="shared" ca="1" si="3"/>
        <v>3500</v>
      </c>
      <c r="J113" s="35">
        <f t="shared" ca="1" si="2"/>
        <v>0.05</v>
      </c>
    </row>
    <row r="114" spans="6:10" x14ac:dyDescent="0.2">
      <c r="F114" cm="1">
        <f t="array" aca="1" ref="F114" ca="1">INDEX(LU_Years,RANDBETWEEN(1,COUNTA(LU_Years)))</f>
        <v>2020</v>
      </c>
      <c r="G114" t="str" cm="1">
        <f t="array" aca="1" ref="G114" ca="1">INDEX(LU_Categories,RANDBETWEEN(1,COUNTA(LU_Categories)))</f>
        <v>Accessories</v>
      </c>
      <c r="H114" t="str" cm="1">
        <f t="array" aca="1" ref="H114" ca="1">_xlfn.LET(_xlpm.x,MATCH(G114,LU_Categories,0),_xlpm.y,OFFSET('Lookup Data'!$E$37,,_xlpm.x),_xlpm.z,OFFSET('Lookup Data'!$E$40,,_xlpm.x,_xlpm.y,),INDEX(_xlpm.z,RANDBETWEEN(1,_xlpm.y)))</f>
        <v>Tyres and Tubes</v>
      </c>
      <c r="I114" s="48">
        <f t="shared" ca="1" si="3"/>
        <v>1800</v>
      </c>
      <c r="J114" s="35">
        <f t="shared" ca="1" si="2"/>
        <v>0.75</v>
      </c>
    </row>
    <row r="115" spans="6:10" x14ac:dyDescent="0.2">
      <c r="F115" cm="1">
        <f t="array" aca="1" ref="F115" ca="1">INDEX(LU_Years,RANDBETWEEN(1,COUNTA(LU_Years)))</f>
        <v>2020</v>
      </c>
      <c r="G115" t="str" cm="1">
        <f t="array" aca="1" ref="G115" ca="1">INDEX(LU_Categories,RANDBETWEEN(1,COUNTA(LU_Categories)))</f>
        <v>Accessories</v>
      </c>
      <c r="H115" t="str" cm="1">
        <f t="array" aca="1" ref="H115" ca="1">_xlfn.LET(_xlpm.x,MATCH(G115,LU_Categories,0),_xlpm.y,OFFSET('Lookup Data'!$E$37,,_xlpm.x),_xlpm.z,OFFSET('Lookup Data'!$E$40,,_xlpm.x,_xlpm.y,),INDEX(_xlpm.z,RANDBETWEEN(1,_xlpm.y)))</f>
        <v>Helmets</v>
      </c>
      <c r="I115" s="48">
        <f t="shared" ca="1" si="3"/>
        <v>100</v>
      </c>
      <c r="J115" s="35">
        <f t="shared" ca="1" si="2"/>
        <v>0.7</v>
      </c>
    </row>
    <row r="116" spans="6:10" x14ac:dyDescent="0.2">
      <c r="F116" cm="1">
        <f t="array" aca="1" ref="F116" ca="1">INDEX(LU_Years,RANDBETWEEN(1,COUNTA(LU_Years)))</f>
        <v>2022</v>
      </c>
      <c r="G116" t="str" cm="1">
        <f t="array" aca="1" ref="G116" ca="1">INDEX(LU_Categories,RANDBETWEEN(1,COUNTA(LU_Categories)))</f>
        <v>Clothing</v>
      </c>
      <c r="H116" t="str" cm="1">
        <f t="array" aca="1" ref="H116" ca="1">_xlfn.LET(_xlpm.x,MATCH(G116,LU_Categories,0),_xlpm.y,OFFSET('Lookup Data'!$E$37,,_xlpm.x),_xlpm.z,OFFSET('Lookup Data'!$E$40,,_xlpm.x,_xlpm.y,),INDEX(_xlpm.z,RANDBETWEEN(1,_xlpm.y)))</f>
        <v>Socks</v>
      </c>
      <c r="I116" s="48">
        <f t="shared" ca="1" si="3"/>
        <v>900</v>
      </c>
      <c r="J116" s="35">
        <f t="shared" ca="1" si="2"/>
        <v>1</v>
      </c>
    </row>
    <row r="117" spans="6:10" x14ac:dyDescent="0.2">
      <c r="F117" cm="1">
        <f t="array" aca="1" ref="F117" ca="1">INDEX(LU_Years,RANDBETWEEN(1,COUNTA(LU_Years)))</f>
        <v>2021</v>
      </c>
      <c r="G117" t="str" cm="1">
        <f t="array" aca="1" ref="G117" ca="1">INDEX(LU_Categories,RANDBETWEEN(1,COUNTA(LU_Categories)))</f>
        <v>Bikes</v>
      </c>
      <c r="H117" t="str" cm="1">
        <f t="array" aca="1" ref="H117" ca="1">_xlfn.LET(_xlpm.x,MATCH(G117,LU_Categories,0),_xlpm.y,OFFSET('Lookup Data'!$E$37,,_xlpm.x),_xlpm.z,OFFSET('Lookup Data'!$E$40,,_xlpm.x,_xlpm.y,),INDEX(_xlpm.z,RANDBETWEEN(1,_xlpm.y)))</f>
        <v>Touring Bikes</v>
      </c>
      <c r="I117" s="48">
        <f t="shared" ca="1" si="3"/>
        <v>400</v>
      </c>
      <c r="J117" s="35">
        <f t="shared" ca="1" si="2"/>
        <v>0.7</v>
      </c>
    </row>
    <row r="118" spans="6:10" x14ac:dyDescent="0.2">
      <c r="F118" cm="1">
        <f t="array" aca="1" ref="F118" ca="1">INDEX(LU_Years,RANDBETWEEN(1,COUNTA(LU_Years)))</f>
        <v>2022</v>
      </c>
      <c r="G118" t="str" cm="1">
        <f t="array" aca="1" ref="G118" ca="1">INDEX(LU_Categories,RANDBETWEEN(1,COUNTA(LU_Categories)))</f>
        <v>Bikes</v>
      </c>
      <c r="H118" t="str" cm="1">
        <f t="array" aca="1" ref="H118" ca="1">_xlfn.LET(_xlpm.x,MATCH(G118,LU_Categories,0),_xlpm.y,OFFSET('Lookup Data'!$E$37,,_xlpm.x),_xlpm.z,OFFSET('Lookup Data'!$E$40,,_xlpm.x,_xlpm.y,),INDEX(_xlpm.z,RANDBETWEEN(1,_xlpm.y)))</f>
        <v>Mountain Bikes</v>
      </c>
      <c r="I118" s="48">
        <f t="shared" ca="1" si="3"/>
        <v>2000</v>
      </c>
      <c r="J118" s="35">
        <f t="shared" ca="1" si="2"/>
        <v>0.05</v>
      </c>
    </row>
    <row r="119" spans="6:10" x14ac:dyDescent="0.2">
      <c r="F119" cm="1">
        <f t="array" aca="1" ref="F119" ca="1">INDEX(LU_Years,RANDBETWEEN(1,COUNTA(LU_Years)))</f>
        <v>2021</v>
      </c>
      <c r="G119" t="str" cm="1">
        <f t="array" aca="1" ref="G119" ca="1">INDEX(LU_Categories,RANDBETWEEN(1,COUNTA(LU_Categories)))</f>
        <v>Components</v>
      </c>
      <c r="H119" t="str" cm="1">
        <f t="array" aca="1" ref="H119" ca="1">_xlfn.LET(_xlpm.x,MATCH(G119,LU_Categories,0),_xlpm.y,OFFSET('Lookup Data'!$E$37,,_xlpm.x),_xlpm.z,OFFSET('Lookup Data'!$E$40,,_xlpm.x,_xlpm.y,),INDEX(_xlpm.z,RANDBETWEEN(1,_xlpm.y)))</f>
        <v>Saddles</v>
      </c>
      <c r="I119" s="48">
        <f t="shared" ca="1" si="3"/>
        <v>3000</v>
      </c>
      <c r="J119" s="35">
        <f t="shared" ca="1" si="2"/>
        <v>0.8</v>
      </c>
    </row>
    <row r="120" spans="6:10" x14ac:dyDescent="0.2">
      <c r="F120" cm="1">
        <f t="array" aca="1" ref="F120" ca="1">INDEX(LU_Years,RANDBETWEEN(1,COUNTA(LU_Years)))</f>
        <v>2021</v>
      </c>
      <c r="G120" t="str" cm="1">
        <f t="array" aca="1" ref="G120" ca="1">INDEX(LU_Categories,RANDBETWEEN(1,COUNTA(LU_Categories)))</f>
        <v>Components</v>
      </c>
      <c r="H120" t="str" cm="1">
        <f t="array" aca="1" ref="H120" ca="1">_xlfn.LET(_xlpm.x,MATCH(G120,LU_Categories,0),_xlpm.y,OFFSET('Lookup Data'!$E$37,,_xlpm.x),_xlpm.z,OFFSET('Lookup Data'!$E$40,,_xlpm.x,_xlpm.y,),INDEX(_xlpm.z,RANDBETWEEN(1,_xlpm.y)))</f>
        <v>Wheels</v>
      </c>
      <c r="I120" s="48">
        <f t="shared" ca="1" si="3"/>
        <v>1800</v>
      </c>
      <c r="J120" s="35">
        <f t="shared" ca="1" si="2"/>
        <v>0.95</v>
      </c>
    </row>
    <row r="121" spans="6:10" x14ac:dyDescent="0.2">
      <c r="F121" cm="1">
        <f t="array" aca="1" ref="F121" ca="1">INDEX(LU_Years,RANDBETWEEN(1,COUNTA(LU_Years)))</f>
        <v>2021</v>
      </c>
      <c r="G121" t="str" cm="1">
        <f t="array" aca="1" ref="G121" ca="1">INDEX(LU_Categories,RANDBETWEEN(1,COUNTA(LU_Categories)))</f>
        <v>Accessories</v>
      </c>
      <c r="H121" t="str" cm="1">
        <f t="array" aca="1" ref="H121" ca="1">_xlfn.LET(_xlpm.x,MATCH(G121,LU_Categories,0),_xlpm.y,OFFSET('Lookup Data'!$E$37,,_xlpm.x),_xlpm.z,OFFSET('Lookup Data'!$E$40,,_xlpm.x,_xlpm.y,),INDEX(_xlpm.z,RANDBETWEEN(1,_xlpm.y)))</f>
        <v>Locks</v>
      </c>
      <c r="I121" s="48">
        <f t="shared" ca="1" si="3"/>
        <v>3600</v>
      </c>
      <c r="J121" s="35">
        <f t="shared" ca="1" si="2"/>
        <v>0.1</v>
      </c>
    </row>
    <row r="122" spans="6:10" x14ac:dyDescent="0.2">
      <c r="F122" cm="1">
        <f t="array" aca="1" ref="F122" ca="1">INDEX(LU_Years,RANDBETWEEN(1,COUNTA(LU_Years)))</f>
        <v>2021</v>
      </c>
      <c r="G122" t="str" cm="1">
        <f t="array" aca="1" ref="G122" ca="1">INDEX(LU_Categories,RANDBETWEEN(1,COUNTA(LU_Categories)))</f>
        <v>Accessories</v>
      </c>
      <c r="H122" t="str" cm="1">
        <f t="array" aca="1" ref="H122" ca="1">_xlfn.LET(_xlpm.x,MATCH(G122,LU_Categories,0),_xlpm.y,OFFSET('Lookup Data'!$E$37,,_xlpm.x),_xlpm.z,OFFSET('Lookup Data'!$E$40,,_xlpm.x,_xlpm.y,),INDEX(_xlpm.z,RANDBETWEEN(1,_xlpm.y)))</f>
        <v>Pumps</v>
      </c>
      <c r="I122" s="48">
        <f t="shared" ca="1" si="3"/>
        <v>3800</v>
      </c>
      <c r="J122" s="35">
        <f t="shared" ca="1" si="2"/>
        <v>0.15</v>
      </c>
    </row>
    <row r="123" spans="6:10" x14ac:dyDescent="0.2">
      <c r="F123" cm="1">
        <f t="array" aca="1" ref="F123" ca="1">INDEX(LU_Years,RANDBETWEEN(1,COUNTA(LU_Years)))</f>
        <v>2022</v>
      </c>
      <c r="G123" t="str" cm="1">
        <f t="array" aca="1" ref="G123" ca="1">INDEX(LU_Categories,RANDBETWEEN(1,COUNTA(LU_Categories)))</f>
        <v>Components</v>
      </c>
      <c r="H123" t="str" cm="1">
        <f t="array" aca="1" ref="H123" ca="1">_xlfn.LET(_xlpm.x,MATCH(G123,LU_Categories,0),_xlpm.y,OFFSET('Lookup Data'!$E$37,,_xlpm.x),_xlpm.z,OFFSET('Lookup Data'!$E$40,,_xlpm.x,_xlpm.y,),INDEX(_xlpm.z,RANDBETWEEN(1,_xlpm.y)))</f>
        <v>Handlebars</v>
      </c>
      <c r="I123" s="48">
        <f t="shared" ca="1" si="3"/>
        <v>400</v>
      </c>
      <c r="J123" s="35">
        <f t="shared" ca="1" si="2"/>
        <v>0.85</v>
      </c>
    </row>
    <row r="124" spans="6:10" x14ac:dyDescent="0.2">
      <c r="F124" cm="1">
        <f t="array" aca="1" ref="F124" ca="1">INDEX(LU_Years,RANDBETWEEN(1,COUNTA(LU_Years)))</f>
        <v>2022</v>
      </c>
      <c r="G124" t="str" cm="1">
        <f t="array" aca="1" ref="G124" ca="1">INDEX(LU_Categories,RANDBETWEEN(1,COUNTA(LU_Categories)))</f>
        <v>Components</v>
      </c>
      <c r="H124" t="str" cm="1">
        <f t="array" aca="1" ref="H124" ca="1">_xlfn.LET(_xlpm.x,MATCH(G124,LU_Categories,0),_xlpm.y,OFFSET('Lookup Data'!$E$37,,_xlpm.x),_xlpm.z,OFFSET('Lookup Data'!$E$40,,_xlpm.x,_xlpm.y,),INDEX(_xlpm.z,RANDBETWEEN(1,_xlpm.y)))</f>
        <v>Chains</v>
      </c>
      <c r="I124" s="48">
        <f t="shared" ca="1" si="3"/>
        <v>2500</v>
      </c>
      <c r="J124" s="35">
        <f t="shared" ca="1" si="2"/>
        <v>0.95</v>
      </c>
    </row>
    <row r="125" spans="6:10" x14ac:dyDescent="0.2">
      <c r="F125" cm="1">
        <f t="array" aca="1" ref="F125" ca="1">INDEX(LU_Years,RANDBETWEEN(1,COUNTA(LU_Years)))</f>
        <v>2020</v>
      </c>
      <c r="G125" t="str" cm="1">
        <f t="array" aca="1" ref="G125" ca="1">INDEX(LU_Categories,RANDBETWEEN(1,COUNTA(LU_Categories)))</f>
        <v>Bikes</v>
      </c>
      <c r="H125" t="str" cm="1">
        <f t="array" aca="1" ref="H125" ca="1">_xlfn.LET(_xlpm.x,MATCH(G125,LU_Categories,0),_xlpm.y,OFFSET('Lookup Data'!$E$37,,_xlpm.x),_xlpm.z,OFFSET('Lookup Data'!$E$40,,_xlpm.x,_xlpm.y,),INDEX(_xlpm.z,RANDBETWEEN(1,_xlpm.y)))</f>
        <v>Road Bikes</v>
      </c>
      <c r="I125" s="48">
        <f t="shared" ca="1" si="3"/>
        <v>2100</v>
      </c>
      <c r="J125" s="35">
        <f t="shared" ca="1" si="2"/>
        <v>0.25</v>
      </c>
    </row>
    <row r="126" spans="6:10" x14ac:dyDescent="0.2">
      <c r="F126" cm="1">
        <f t="array" aca="1" ref="F126" ca="1">INDEX(LU_Years,RANDBETWEEN(1,COUNTA(LU_Years)))</f>
        <v>2022</v>
      </c>
      <c r="G126" t="str" cm="1">
        <f t="array" aca="1" ref="G126" ca="1">INDEX(LU_Categories,RANDBETWEEN(1,COUNTA(LU_Categories)))</f>
        <v>Components</v>
      </c>
      <c r="H126" t="str" cm="1">
        <f t="array" aca="1" ref="H126" ca="1">_xlfn.LET(_xlpm.x,MATCH(G126,LU_Categories,0),_xlpm.y,OFFSET('Lookup Data'!$E$37,,_xlpm.x),_xlpm.z,OFFSET('Lookup Data'!$E$40,,_xlpm.x,_xlpm.y,),INDEX(_xlpm.z,RANDBETWEEN(1,_xlpm.y)))</f>
        <v>Pedals</v>
      </c>
      <c r="I126" s="48">
        <f t="shared" ca="1" si="3"/>
        <v>2300</v>
      </c>
      <c r="J126" s="35">
        <f t="shared" ca="1" si="2"/>
        <v>1</v>
      </c>
    </row>
    <row r="127" spans="6:10" x14ac:dyDescent="0.2">
      <c r="F127" cm="1">
        <f t="array" aca="1" ref="F127" ca="1">INDEX(LU_Years,RANDBETWEEN(1,COUNTA(LU_Years)))</f>
        <v>2021</v>
      </c>
      <c r="G127" t="str" cm="1">
        <f t="array" aca="1" ref="G127" ca="1">INDEX(LU_Categories,RANDBETWEEN(1,COUNTA(LU_Categories)))</f>
        <v>Clothing</v>
      </c>
      <c r="H127" t="str" cm="1">
        <f t="array" aca="1" ref="H127" ca="1">_xlfn.LET(_xlpm.x,MATCH(G127,LU_Categories,0),_xlpm.y,OFFSET('Lookup Data'!$E$37,,_xlpm.x),_xlpm.z,OFFSET('Lookup Data'!$E$40,,_xlpm.x,_xlpm.y,),INDEX(_xlpm.z,RANDBETWEEN(1,_xlpm.y)))</f>
        <v>Socks</v>
      </c>
      <c r="I127" s="48">
        <f t="shared" ca="1" si="3"/>
        <v>3100</v>
      </c>
      <c r="J127" s="35">
        <f t="shared" ca="1" si="2"/>
        <v>0.95</v>
      </c>
    </row>
    <row r="128" spans="6:10" x14ac:dyDescent="0.2">
      <c r="F128" cm="1">
        <f t="array" aca="1" ref="F128" ca="1">INDEX(LU_Years,RANDBETWEEN(1,COUNTA(LU_Years)))</f>
        <v>2021</v>
      </c>
      <c r="G128" t="str" cm="1">
        <f t="array" aca="1" ref="G128" ca="1">INDEX(LU_Categories,RANDBETWEEN(1,COUNTA(LU_Categories)))</f>
        <v>Accessories</v>
      </c>
      <c r="H128" t="str" cm="1">
        <f t="array" aca="1" ref="H128" ca="1">_xlfn.LET(_xlpm.x,MATCH(G128,LU_Categories,0),_xlpm.y,OFFSET('Lookup Data'!$E$37,,_xlpm.x),_xlpm.z,OFFSET('Lookup Data'!$E$40,,_xlpm.x,_xlpm.y,),INDEX(_xlpm.z,RANDBETWEEN(1,_xlpm.y)))</f>
        <v>Locks</v>
      </c>
      <c r="I128" s="48">
        <f t="shared" ca="1" si="3"/>
        <v>2600</v>
      </c>
      <c r="J128" s="35">
        <f t="shared" ca="1" si="2"/>
        <v>0.8</v>
      </c>
    </row>
    <row r="129" spans="6:10" x14ac:dyDescent="0.2">
      <c r="F129" cm="1">
        <f t="array" aca="1" ref="F129" ca="1">INDEX(LU_Years,RANDBETWEEN(1,COUNTA(LU_Years)))</f>
        <v>2020</v>
      </c>
      <c r="G129" t="str" cm="1">
        <f t="array" aca="1" ref="G129" ca="1">INDEX(LU_Categories,RANDBETWEEN(1,COUNTA(LU_Categories)))</f>
        <v>Accessories</v>
      </c>
      <c r="H129" t="str" cm="1">
        <f t="array" aca="1" ref="H129" ca="1">_xlfn.LET(_xlpm.x,MATCH(G129,LU_Categories,0),_xlpm.y,OFFSET('Lookup Data'!$E$37,,_xlpm.x),_xlpm.z,OFFSET('Lookup Data'!$E$40,,_xlpm.x,_xlpm.y,),INDEX(_xlpm.z,RANDBETWEEN(1,_xlpm.y)))</f>
        <v>Bike Racks</v>
      </c>
      <c r="I129" s="48">
        <f t="shared" ca="1" si="3"/>
        <v>3500</v>
      </c>
      <c r="J129" s="35">
        <f t="shared" ca="1" si="2"/>
        <v>0.2</v>
      </c>
    </row>
    <row r="130" spans="6:10" x14ac:dyDescent="0.2">
      <c r="F130" cm="1">
        <f t="array" aca="1" ref="F130" ca="1">INDEX(LU_Years,RANDBETWEEN(1,COUNTA(LU_Years)))</f>
        <v>2021</v>
      </c>
      <c r="G130" t="str" cm="1">
        <f t="array" aca="1" ref="G130" ca="1">INDEX(LU_Categories,RANDBETWEEN(1,COUNTA(LU_Categories)))</f>
        <v>Components</v>
      </c>
      <c r="H130" t="str" cm="1">
        <f t="array" aca="1" ref="H130" ca="1">_xlfn.LET(_xlpm.x,MATCH(G130,LU_Categories,0),_xlpm.y,OFFSET('Lookup Data'!$E$37,,_xlpm.x),_xlpm.z,OFFSET('Lookup Data'!$E$40,,_xlpm.x,_xlpm.y,),INDEX(_xlpm.z,RANDBETWEEN(1,_xlpm.y)))</f>
        <v>Chains</v>
      </c>
      <c r="I130" s="48">
        <f t="shared" ca="1" si="3"/>
        <v>1600</v>
      </c>
      <c r="J130" s="35">
        <f t="shared" ca="1" si="2"/>
        <v>0.15</v>
      </c>
    </row>
    <row r="131" spans="6:10" x14ac:dyDescent="0.2">
      <c r="F131" cm="1">
        <f t="array" aca="1" ref="F131" ca="1">INDEX(LU_Years,RANDBETWEEN(1,COUNTA(LU_Years)))</f>
        <v>2020</v>
      </c>
      <c r="G131" t="str" cm="1">
        <f t="array" aca="1" ref="G131" ca="1">INDEX(LU_Categories,RANDBETWEEN(1,COUNTA(LU_Categories)))</f>
        <v>Bikes</v>
      </c>
      <c r="H131" t="str" cm="1">
        <f t="array" aca="1" ref="H131" ca="1">_xlfn.LET(_xlpm.x,MATCH(G131,LU_Categories,0),_xlpm.y,OFFSET('Lookup Data'!$E$37,,_xlpm.x),_xlpm.z,OFFSET('Lookup Data'!$E$40,,_xlpm.x,_xlpm.y,),INDEX(_xlpm.z,RANDBETWEEN(1,_xlpm.y)))</f>
        <v>Mountain Bikes</v>
      </c>
      <c r="I131" s="48">
        <f t="shared" ca="1" si="3"/>
        <v>3900</v>
      </c>
      <c r="J131" s="35">
        <f t="shared" ca="1" si="2"/>
        <v>0.85</v>
      </c>
    </row>
    <row r="132" spans="6:10" x14ac:dyDescent="0.2">
      <c r="F132" cm="1">
        <f t="array" aca="1" ref="F132" ca="1">INDEX(LU_Years,RANDBETWEEN(1,COUNTA(LU_Years)))</f>
        <v>2022</v>
      </c>
      <c r="G132" t="str" cm="1">
        <f t="array" aca="1" ref="G132" ca="1">INDEX(LU_Categories,RANDBETWEEN(1,COUNTA(LU_Categories)))</f>
        <v>Bikes</v>
      </c>
      <c r="H132" t="str" cm="1">
        <f t="array" aca="1" ref="H132" ca="1">_xlfn.LET(_xlpm.x,MATCH(G132,LU_Categories,0),_xlpm.y,OFFSET('Lookup Data'!$E$37,,_xlpm.x),_xlpm.z,OFFSET('Lookup Data'!$E$40,,_xlpm.x,_xlpm.y,),INDEX(_xlpm.z,RANDBETWEEN(1,_xlpm.y)))</f>
        <v>Mountain Bikes</v>
      </c>
      <c r="I132" s="48">
        <f t="shared" ca="1" si="3"/>
        <v>2400</v>
      </c>
      <c r="J132" s="35">
        <f t="shared" ca="1" si="2"/>
        <v>0.35</v>
      </c>
    </row>
    <row r="133" spans="6:10" x14ac:dyDescent="0.2">
      <c r="F133" cm="1">
        <f t="array" aca="1" ref="F133" ca="1">INDEX(LU_Years,RANDBETWEEN(1,COUNTA(LU_Years)))</f>
        <v>2021</v>
      </c>
      <c r="G133" t="str" cm="1">
        <f t="array" aca="1" ref="G133" ca="1">INDEX(LU_Categories,RANDBETWEEN(1,COUNTA(LU_Categories)))</f>
        <v>Components</v>
      </c>
      <c r="H133" t="str" cm="1">
        <f t="array" aca="1" ref="H133" ca="1">_xlfn.LET(_xlpm.x,MATCH(G133,LU_Categories,0),_xlpm.y,OFFSET('Lookup Data'!$E$37,,_xlpm.x),_xlpm.z,OFFSET('Lookup Data'!$E$40,,_xlpm.x,_xlpm.y,),INDEX(_xlpm.z,RANDBETWEEN(1,_xlpm.y)))</f>
        <v>Chains</v>
      </c>
      <c r="I133" s="48">
        <f t="shared" ca="1" si="3"/>
        <v>1300</v>
      </c>
      <c r="J133" s="35">
        <f t="shared" ca="1" si="2"/>
        <v>0.9</v>
      </c>
    </row>
    <row r="134" spans="6:10" x14ac:dyDescent="0.2">
      <c r="F134" cm="1">
        <f t="array" aca="1" ref="F134" ca="1">INDEX(LU_Years,RANDBETWEEN(1,COUNTA(LU_Years)))</f>
        <v>2021</v>
      </c>
      <c r="G134" t="str" cm="1">
        <f t="array" aca="1" ref="G134" ca="1">INDEX(LU_Categories,RANDBETWEEN(1,COUNTA(LU_Categories)))</f>
        <v>Bikes</v>
      </c>
      <c r="H134" t="str" cm="1">
        <f t="array" aca="1" ref="H134" ca="1">_xlfn.LET(_xlpm.x,MATCH(G134,LU_Categories,0),_xlpm.y,OFFSET('Lookup Data'!$E$37,,_xlpm.x),_xlpm.z,OFFSET('Lookup Data'!$E$40,,_xlpm.x,_xlpm.y,),INDEX(_xlpm.z,RANDBETWEEN(1,_xlpm.y)))</f>
        <v>Mountain Bikes</v>
      </c>
      <c r="I134" s="48">
        <f t="shared" ca="1" si="3"/>
        <v>2100</v>
      </c>
      <c r="J134" s="35">
        <f t="shared" ca="1" si="2"/>
        <v>0.4</v>
      </c>
    </row>
    <row r="135" spans="6:10" x14ac:dyDescent="0.2">
      <c r="F135" cm="1">
        <f t="array" aca="1" ref="F135" ca="1">INDEX(LU_Years,RANDBETWEEN(1,COUNTA(LU_Years)))</f>
        <v>2021</v>
      </c>
      <c r="G135" t="str" cm="1">
        <f t="array" aca="1" ref="G135" ca="1">INDEX(LU_Categories,RANDBETWEEN(1,COUNTA(LU_Categories)))</f>
        <v>Accessories</v>
      </c>
      <c r="H135" t="str" cm="1">
        <f t="array" aca="1" ref="H135" ca="1">_xlfn.LET(_xlpm.x,MATCH(G135,LU_Categories,0),_xlpm.y,OFFSET('Lookup Data'!$E$37,,_xlpm.x),_xlpm.z,OFFSET('Lookup Data'!$E$40,,_xlpm.x,_xlpm.y,),INDEX(_xlpm.z,RANDBETWEEN(1,_xlpm.y)))</f>
        <v>Bike Racks</v>
      </c>
      <c r="I135" s="48">
        <f t="shared" ca="1" si="3"/>
        <v>3500</v>
      </c>
      <c r="J135" s="35">
        <f t="shared" ca="1" si="2"/>
        <v>0.3</v>
      </c>
    </row>
    <row r="136" spans="6:10" x14ac:dyDescent="0.2">
      <c r="F136" cm="1">
        <f t="array" aca="1" ref="F136" ca="1">INDEX(LU_Years,RANDBETWEEN(1,COUNTA(LU_Years)))</f>
        <v>2020</v>
      </c>
      <c r="G136" t="str" cm="1">
        <f t="array" aca="1" ref="G136" ca="1">INDEX(LU_Categories,RANDBETWEEN(1,COUNTA(LU_Categories)))</f>
        <v>Components</v>
      </c>
      <c r="H136" t="str" cm="1">
        <f t="array" aca="1" ref="H136" ca="1">_xlfn.LET(_xlpm.x,MATCH(G136,LU_Categories,0),_xlpm.y,OFFSET('Lookup Data'!$E$37,,_xlpm.x),_xlpm.z,OFFSET('Lookup Data'!$E$40,,_xlpm.x,_xlpm.y,),INDEX(_xlpm.z,RANDBETWEEN(1,_xlpm.y)))</f>
        <v>Wheels</v>
      </c>
      <c r="I136" s="48">
        <f t="shared" ca="1" si="3"/>
        <v>1500</v>
      </c>
      <c r="J136" s="35">
        <f t="shared" ca="1" si="2"/>
        <v>0.6</v>
      </c>
    </row>
    <row r="137" spans="6:10" x14ac:dyDescent="0.2">
      <c r="F137" cm="1">
        <f t="array" aca="1" ref="F137" ca="1">INDEX(LU_Years,RANDBETWEEN(1,COUNTA(LU_Years)))</f>
        <v>2021</v>
      </c>
      <c r="G137" t="str" cm="1">
        <f t="array" aca="1" ref="G137" ca="1">INDEX(LU_Categories,RANDBETWEEN(1,COUNTA(LU_Categories)))</f>
        <v>Clothing</v>
      </c>
      <c r="H137" t="str" cm="1">
        <f t="array" aca="1" ref="H137" ca="1">_xlfn.LET(_xlpm.x,MATCH(G137,LU_Categories,0),_xlpm.y,OFFSET('Lookup Data'!$E$37,,_xlpm.x),_xlpm.z,OFFSET('Lookup Data'!$E$40,,_xlpm.x,_xlpm.y,),INDEX(_xlpm.z,RANDBETWEEN(1,_xlpm.y)))</f>
        <v>Socks</v>
      </c>
      <c r="I137" s="48">
        <f t="shared" ca="1" si="3"/>
        <v>1600</v>
      </c>
      <c r="J137" s="35">
        <f t="shared" ca="1" si="2"/>
        <v>0.1</v>
      </c>
    </row>
    <row r="138" spans="6:10" x14ac:dyDescent="0.2">
      <c r="F138" cm="1">
        <f t="array" aca="1" ref="F138" ca="1">INDEX(LU_Years,RANDBETWEEN(1,COUNTA(LU_Years)))</f>
        <v>2021</v>
      </c>
      <c r="G138" t="str" cm="1">
        <f t="array" aca="1" ref="G138" ca="1">INDEX(LU_Categories,RANDBETWEEN(1,COUNTA(LU_Categories)))</f>
        <v>Accessories</v>
      </c>
      <c r="H138" t="str" cm="1">
        <f t="array" aca="1" ref="H138" ca="1">_xlfn.LET(_xlpm.x,MATCH(G138,LU_Categories,0),_xlpm.y,OFFSET('Lookup Data'!$E$37,,_xlpm.x),_xlpm.z,OFFSET('Lookup Data'!$E$40,,_xlpm.x,_xlpm.y,),INDEX(_xlpm.z,RANDBETWEEN(1,_xlpm.y)))</f>
        <v>Bike Racks</v>
      </c>
      <c r="I138" s="48">
        <f t="shared" ca="1" si="3"/>
        <v>1000</v>
      </c>
      <c r="J138" s="35">
        <f t="shared" ca="1" si="2"/>
        <v>1</v>
      </c>
    </row>
    <row r="139" spans="6:10" x14ac:dyDescent="0.2">
      <c r="F139" cm="1">
        <f t="array" aca="1" ref="F139" ca="1">INDEX(LU_Years,RANDBETWEEN(1,COUNTA(LU_Years)))</f>
        <v>2020</v>
      </c>
      <c r="G139" t="str" cm="1">
        <f t="array" aca="1" ref="G139" ca="1">INDEX(LU_Categories,RANDBETWEEN(1,COUNTA(LU_Categories)))</f>
        <v>Bikes</v>
      </c>
      <c r="H139" t="str" cm="1">
        <f t="array" aca="1" ref="H139" ca="1">_xlfn.LET(_xlpm.x,MATCH(G139,LU_Categories,0),_xlpm.y,OFFSET('Lookup Data'!$E$37,,_xlpm.x),_xlpm.z,OFFSET('Lookup Data'!$E$40,,_xlpm.x,_xlpm.y,),INDEX(_xlpm.z,RANDBETWEEN(1,_xlpm.y)))</f>
        <v>Road Bikes</v>
      </c>
      <c r="I139" s="48">
        <f t="shared" ca="1" si="3"/>
        <v>3900</v>
      </c>
      <c r="J139" s="35">
        <f t="shared" ca="1" si="2"/>
        <v>0.25</v>
      </c>
    </row>
    <row r="140" spans="6:10" x14ac:dyDescent="0.2">
      <c r="F140" cm="1">
        <f t="array" aca="1" ref="F140" ca="1">INDEX(LU_Years,RANDBETWEEN(1,COUNTA(LU_Years)))</f>
        <v>2021</v>
      </c>
      <c r="G140" t="str" cm="1">
        <f t="array" aca="1" ref="G140" ca="1">INDEX(LU_Categories,RANDBETWEEN(1,COUNTA(LU_Categories)))</f>
        <v>Components</v>
      </c>
      <c r="H140" t="str" cm="1">
        <f t="array" aca="1" ref="H140" ca="1">_xlfn.LET(_xlpm.x,MATCH(G140,LU_Categories,0),_xlpm.y,OFFSET('Lookup Data'!$E$37,,_xlpm.x),_xlpm.z,OFFSET('Lookup Data'!$E$40,,_xlpm.x,_xlpm.y,),INDEX(_xlpm.z,RANDBETWEEN(1,_xlpm.y)))</f>
        <v>Chains</v>
      </c>
      <c r="I140" s="48">
        <f t="shared" ca="1" si="3"/>
        <v>3700</v>
      </c>
      <c r="J140" s="35">
        <f t="shared" ca="1" si="2"/>
        <v>0.2</v>
      </c>
    </row>
    <row r="141" spans="6:10" x14ac:dyDescent="0.2">
      <c r="F141" cm="1">
        <f t="array" aca="1" ref="F141" ca="1">INDEX(LU_Years,RANDBETWEEN(1,COUNTA(LU_Years)))</f>
        <v>2022</v>
      </c>
      <c r="G141" t="str" cm="1">
        <f t="array" aca="1" ref="G141" ca="1">INDEX(LU_Categories,RANDBETWEEN(1,COUNTA(LU_Categories)))</f>
        <v>Accessories</v>
      </c>
      <c r="H141" t="str" cm="1">
        <f t="array" aca="1" ref="H141" ca="1">_xlfn.LET(_xlpm.x,MATCH(G141,LU_Categories,0),_xlpm.y,OFFSET('Lookup Data'!$E$37,,_xlpm.x),_xlpm.z,OFFSET('Lookup Data'!$E$40,,_xlpm.x,_xlpm.y,),INDEX(_xlpm.z,RANDBETWEEN(1,_xlpm.y)))</f>
        <v>Pumps</v>
      </c>
      <c r="I141" s="48">
        <f t="shared" ca="1" si="3"/>
        <v>3600</v>
      </c>
      <c r="J141" s="35">
        <f t="shared" ref="J141:J204" ca="1" si="4">RANDBETWEEN(1,20)/20</f>
        <v>0.3</v>
      </c>
    </row>
    <row r="142" spans="6:10" x14ac:dyDescent="0.2">
      <c r="F142" cm="1">
        <f t="array" aca="1" ref="F142" ca="1">INDEX(LU_Years,RANDBETWEEN(1,COUNTA(LU_Years)))</f>
        <v>2021</v>
      </c>
      <c r="G142" t="str" cm="1">
        <f t="array" aca="1" ref="G142" ca="1">INDEX(LU_Categories,RANDBETWEEN(1,COUNTA(LU_Categories)))</f>
        <v>Clothing</v>
      </c>
      <c r="H142" t="str" cm="1">
        <f t="array" aca="1" ref="H142" ca="1">_xlfn.LET(_xlpm.x,MATCH(G142,LU_Categories,0),_xlpm.y,OFFSET('Lookup Data'!$E$37,,_xlpm.x),_xlpm.z,OFFSET('Lookup Data'!$E$40,,_xlpm.x,_xlpm.y,),INDEX(_xlpm.z,RANDBETWEEN(1,_xlpm.y)))</f>
        <v>Socks</v>
      </c>
      <c r="I142" s="48">
        <f t="shared" ref="I142:I205" ca="1" si="5">RANDBETWEEN(1,40)*100</f>
        <v>1800</v>
      </c>
      <c r="J142" s="35">
        <f t="shared" ca="1" si="4"/>
        <v>0.15</v>
      </c>
    </row>
    <row r="143" spans="6:10" x14ac:dyDescent="0.2">
      <c r="F143" cm="1">
        <f t="array" aca="1" ref="F143" ca="1">INDEX(LU_Years,RANDBETWEEN(1,COUNTA(LU_Years)))</f>
        <v>2022</v>
      </c>
      <c r="G143" t="str" cm="1">
        <f t="array" aca="1" ref="G143" ca="1">INDEX(LU_Categories,RANDBETWEEN(1,COUNTA(LU_Categories)))</f>
        <v>Components</v>
      </c>
      <c r="H143" t="str" cm="1">
        <f t="array" aca="1" ref="H143" ca="1">_xlfn.LET(_xlpm.x,MATCH(G143,LU_Categories,0),_xlpm.y,OFFSET('Lookup Data'!$E$37,,_xlpm.x),_xlpm.z,OFFSET('Lookup Data'!$E$40,,_xlpm.x,_xlpm.y,),INDEX(_xlpm.z,RANDBETWEEN(1,_xlpm.y)))</f>
        <v>Brakes</v>
      </c>
      <c r="I143" s="48">
        <f t="shared" ca="1" si="5"/>
        <v>3500</v>
      </c>
      <c r="J143" s="35">
        <f t="shared" ca="1" si="4"/>
        <v>1</v>
      </c>
    </row>
    <row r="144" spans="6:10" x14ac:dyDescent="0.2">
      <c r="F144" cm="1">
        <f t="array" aca="1" ref="F144" ca="1">INDEX(LU_Years,RANDBETWEEN(1,COUNTA(LU_Years)))</f>
        <v>2022</v>
      </c>
      <c r="G144" t="str" cm="1">
        <f t="array" aca="1" ref="G144" ca="1">INDEX(LU_Categories,RANDBETWEEN(1,COUNTA(LU_Categories)))</f>
        <v>Bikes</v>
      </c>
      <c r="H144" t="str" cm="1">
        <f t="array" aca="1" ref="H144" ca="1">_xlfn.LET(_xlpm.x,MATCH(G144,LU_Categories,0),_xlpm.y,OFFSET('Lookup Data'!$E$37,,_xlpm.x),_xlpm.z,OFFSET('Lookup Data'!$E$40,,_xlpm.x,_xlpm.y,),INDEX(_xlpm.z,RANDBETWEEN(1,_xlpm.y)))</f>
        <v>Touring Bikes</v>
      </c>
      <c r="I144" s="48">
        <f t="shared" ca="1" si="5"/>
        <v>3500</v>
      </c>
      <c r="J144" s="35">
        <f t="shared" ca="1" si="4"/>
        <v>0.9</v>
      </c>
    </row>
    <row r="145" spans="6:10" x14ac:dyDescent="0.2">
      <c r="F145" cm="1">
        <f t="array" aca="1" ref="F145" ca="1">INDEX(LU_Years,RANDBETWEEN(1,COUNTA(LU_Years)))</f>
        <v>2020</v>
      </c>
      <c r="G145" t="str" cm="1">
        <f t="array" aca="1" ref="G145" ca="1">INDEX(LU_Categories,RANDBETWEEN(1,COUNTA(LU_Categories)))</f>
        <v>Accessories</v>
      </c>
      <c r="H145" t="str" cm="1">
        <f t="array" aca="1" ref="H145" ca="1">_xlfn.LET(_xlpm.x,MATCH(G145,LU_Categories,0),_xlpm.y,OFFSET('Lookup Data'!$E$37,,_xlpm.x),_xlpm.z,OFFSET('Lookup Data'!$E$40,,_xlpm.x,_xlpm.y,),INDEX(_xlpm.z,RANDBETWEEN(1,_xlpm.y)))</f>
        <v>Helmets</v>
      </c>
      <c r="I145" s="48">
        <f t="shared" ca="1" si="5"/>
        <v>3800</v>
      </c>
      <c r="J145" s="35">
        <f t="shared" ca="1" si="4"/>
        <v>0.45</v>
      </c>
    </row>
    <row r="146" spans="6:10" x14ac:dyDescent="0.2">
      <c r="F146" cm="1">
        <f t="array" aca="1" ref="F146" ca="1">INDEX(LU_Years,RANDBETWEEN(1,COUNTA(LU_Years)))</f>
        <v>2021</v>
      </c>
      <c r="G146" t="str" cm="1">
        <f t="array" aca="1" ref="G146" ca="1">INDEX(LU_Categories,RANDBETWEEN(1,COUNTA(LU_Categories)))</f>
        <v>Components</v>
      </c>
      <c r="H146" t="str" cm="1">
        <f t="array" aca="1" ref="H146" ca="1">_xlfn.LET(_xlpm.x,MATCH(G146,LU_Categories,0),_xlpm.y,OFFSET('Lookup Data'!$E$37,,_xlpm.x),_xlpm.z,OFFSET('Lookup Data'!$E$40,,_xlpm.x,_xlpm.y,),INDEX(_xlpm.z,RANDBETWEEN(1,_xlpm.y)))</f>
        <v>Brakes</v>
      </c>
      <c r="I146" s="48">
        <f t="shared" ca="1" si="5"/>
        <v>4000</v>
      </c>
      <c r="J146" s="35">
        <f t="shared" ca="1" si="4"/>
        <v>0.1</v>
      </c>
    </row>
    <row r="147" spans="6:10" x14ac:dyDescent="0.2">
      <c r="F147" cm="1">
        <f t="array" aca="1" ref="F147" ca="1">INDEX(LU_Years,RANDBETWEEN(1,COUNTA(LU_Years)))</f>
        <v>2021</v>
      </c>
      <c r="G147" t="str" cm="1">
        <f t="array" aca="1" ref="G147" ca="1">INDEX(LU_Categories,RANDBETWEEN(1,COUNTA(LU_Categories)))</f>
        <v>Clothing</v>
      </c>
      <c r="H147" t="str" cm="1">
        <f t="array" aca="1" ref="H147" ca="1">_xlfn.LET(_xlpm.x,MATCH(G147,LU_Categories,0),_xlpm.y,OFFSET('Lookup Data'!$E$37,,_xlpm.x),_xlpm.z,OFFSET('Lookup Data'!$E$40,,_xlpm.x,_xlpm.y,),INDEX(_xlpm.z,RANDBETWEEN(1,_xlpm.y)))</f>
        <v>Caps</v>
      </c>
      <c r="I147" s="48">
        <f t="shared" ca="1" si="5"/>
        <v>2300</v>
      </c>
      <c r="J147" s="35">
        <f t="shared" ca="1" si="4"/>
        <v>0.95</v>
      </c>
    </row>
    <row r="148" spans="6:10" x14ac:dyDescent="0.2">
      <c r="F148" cm="1">
        <f t="array" aca="1" ref="F148" ca="1">INDEX(LU_Years,RANDBETWEEN(1,COUNTA(LU_Years)))</f>
        <v>2022</v>
      </c>
      <c r="G148" t="str" cm="1">
        <f t="array" aca="1" ref="G148" ca="1">INDEX(LU_Categories,RANDBETWEEN(1,COUNTA(LU_Categories)))</f>
        <v>Clothing</v>
      </c>
      <c r="H148" t="str" cm="1">
        <f t="array" aca="1" ref="H148" ca="1">_xlfn.LET(_xlpm.x,MATCH(G148,LU_Categories,0),_xlpm.y,OFFSET('Lookup Data'!$E$37,,_xlpm.x),_xlpm.z,OFFSET('Lookup Data'!$E$40,,_xlpm.x,_xlpm.y,),INDEX(_xlpm.z,RANDBETWEEN(1,_xlpm.y)))</f>
        <v>Shorts</v>
      </c>
      <c r="I148" s="48">
        <f t="shared" ca="1" si="5"/>
        <v>3300</v>
      </c>
      <c r="J148" s="35">
        <f t="shared" ca="1" si="4"/>
        <v>0.9</v>
      </c>
    </row>
    <row r="149" spans="6:10" x14ac:dyDescent="0.2">
      <c r="F149" cm="1">
        <f t="array" aca="1" ref="F149" ca="1">INDEX(LU_Years,RANDBETWEEN(1,COUNTA(LU_Years)))</f>
        <v>2022</v>
      </c>
      <c r="G149" t="str" cm="1">
        <f t="array" aca="1" ref="G149" ca="1">INDEX(LU_Categories,RANDBETWEEN(1,COUNTA(LU_Categories)))</f>
        <v>Bikes</v>
      </c>
      <c r="H149" t="str" cm="1">
        <f t="array" aca="1" ref="H149" ca="1">_xlfn.LET(_xlpm.x,MATCH(G149,LU_Categories,0),_xlpm.y,OFFSET('Lookup Data'!$E$37,,_xlpm.x),_xlpm.z,OFFSET('Lookup Data'!$E$40,,_xlpm.x,_xlpm.y,),INDEX(_xlpm.z,RANDBETWEEN(1,_xlpm.y)))</f>
        <v>Road Bikes</v>
      </c>
      <c r="I149" s="48">
        <f t="shared" ca="1" si="5"/>
        <v>800</v>
      </c>
      <c r="J149" s="35">
        <f t="shared" ca="1" si="4"/>
        <v>0.6</v>
      </c>
    </row>
    <row r="150" spans="6:10" x14ac:dyDescent="0.2">
      <c r="F150" cm="1">
        <f t="array" aca="1" ref="F150" ca="1">INDEX(LU_Years,RANDBETWEEN(1,COUNTA(LU_Years)))</f>
        <v>2020</v>
      </c>
      <c r="G150" t="str" cm="1">
        <f t="array" aca="1" ref="G150" ca="1">INDEX(LU_Categories,RANDBETWEEN(1,COUNTA(LU_Categories)))</f>
        <v>Components</v>
      </c>
      <c r="H150" t="str" cm="1">
        <f t="array" aca="1" ref="H150" ca="1">_xlfn.LET(_xlpm.x,MATCH(G150,LU_Categories,0),_xlpm.y,OFFSET('Lookup Data'!$E$37,,_xlpm.x),_xlpm.z,OFFSET('Lookup Data'!$E$40,,_xlpm.x,_xlpm.y,),INDEX(_xlpm.z,RANDBETWEEN(1,_xlpm.y)))</f>
        <v>Saddles</v>
      </c>
      <c r="I150" s="48">
        <f t="shared" ca="1" si="5"/>
        <v>2700</v>
      </c>
      <c r="J150" s="35">
        <f t="shared" ca="1" si="4"/>
        <v>0.15</v>
      </c>
    </row>
    <row r="151" spans="6:10" x14ac:dyDescent="0.2">
      <c r="F151" cm="1">
        <f t="array" aca="1" ref="F151" ca="1">INDEX(LU_Years,RANDBETWEEN(1,COUNTA(LU_Years)))</f>
        <v>2020</v>
      </c>
      <c r="G151" t="str" cm="1">
        <f t="array" aca="1" ref="G151" ca="1">INDEX(LU_Categories,RANDBETWEEN(1,COUNTA(LU_Categories)))</f>
        <v>Accessories</v>
      </c>
      <c r="H151" t="str" cm="1">
        <f t="array" aca="1" ref="H151" ca="1">_xlfn.LET(_xlpm.x,MATCH(G151,LU_Categories,0),_xlpm.y,OFFSET('Lookup Data'!$E$37,,_xlpm.x),_xlpm.z,OFFSET('Lookup Data'!$E$40,,_xlpm.x,_xlpm.y,),INDEX(_xlpm.z,RANDBETWEEN(1,_xlpm.y)))</f>
        <v>Locks</v>
      </c>
      <c r="I151" s="48">
        <f t="shared" ca="1" si="5"/>
        <v>3100</v>
      </c>
      <c r="J151" s="35">
        <f t="shared" ca="1" si="4"/>
        <v>0.75</v>
      </c>
    </row>
    <row r="152" spans="6:10" x14ac:dyDescent="0.2">
      <c r="F152" cm="1">
        <f t="array" aca="1" ref="F152" ca="1">INDEX(LU_Years,RANDBETWEEN(1,COUNTA(LU_Years)))</f>
        <v>2020</v>
      </c>
      <c r="G152" t="str" cm="1">
        <f t="array" aca="1" ref="G152" ca="1">INDEX(LU_Categories,RANDBETWEEN(1,COUNTA(LU_Categories)))</f>
        <v>Bikes</v>
      </c>
      <c r="H152" t="str" cm="1">
        <f t="array" aca="1" ref="H152" ca="1">_xlfn.LET(_xlpm.x,MATCH(G152,LU_Categories,0),_xlpm.y,OFFSET('Lookup Data'!$E$37,,_xlpm.x),_xlpm.z,OFFSET('Lookup Data'!$E$40,,_xlpm.x,_xlpm.y,),INDEX(_xlpm.z,RANDBETWEEN(1,_xlpm.y)))</f>
        <v>Road Bikes</v>
      </c>
      <c r="I152" s="48">
        <f t="shared" ca="1" si="5"/>
        <v>2100</v>
      </c>
      <c r="J152" s="35">
        <f t="shared" ca="1" si="4"/>
        <v>0.5</v>
      </c>
    </row>
    <row r="153" spans="6:10" x14ac:dyDescent="0.2">
      <c r="F153" cm="1">
        <f t="array" aca="1" ref="F153" ca="1">INDEX(LU_Years,RANDBETWEEN(1,COUNTA(LU_Years)))</f>
        <v>2020</v>
      </c>
      <c r="G153" t="str" cm="1">
        <f t="array" aca="1" ref="G153" ca="1">INDEX(LU_Categories,RANDBETWEEN(1,COUNTA(LU_Categories)))</f>
        <v>Bikes</v>
      </c>
      <c r="H153" t="str" cm="1">
        <f t="array" aca="1" ref="H153" ca="1">_xlfn.LET(_xlpm.x,MATCH(G153,LU_Categories,0),_xlpm.y,OFFSET('Lookup Data'!$E$37,,_xlpm.x),_xlpm.z,OFFSET('Lookup Data'!$E$40,,_xlpm.x,_xlpm.y,),INDEX(_xlpm.z,RANDBETWEEN(1,_xlpm.y)))</f>
        <v>Cargo Bikes</v>
      </c>
      <c r="I153" s="48">
        <f t="shared" ca="1" si="5"/>
        <v>3900</v>
      </c>
      <c r="J153" s="35">
        <f t="shared" ca="1" si="4"/>
        <v>0.35</v>
      </c>
    </row>
    <row r="154" spans="6:10" x14ac:dyDescent="0.2">
      <c r="F154" cm="1">
        <f t="array" aca="1" ref="F154" ca="1">INDEX(LU_Years,RANDBETWEEN(1,COUNTA(LU_Years)))</f>
        <v>2021</v>
      </c>
      <c r="G154" t="str" cm="1">
        <f t="array" aca="1" ref="G154" ca="1">INDEX(LU_Categories,RANDBETWEEN(1,COUNTA(LU_Categories)))</f>
        <v>Bikes</v>
      </c>
      <c r="H154" t="str" cm="1">
        <f t="array" aca="1" ref="H154" ca="1">_xlfn.LET(_xlpm.x,MATCH(G154,LU_Categories,0),_xlpm.y,OFFSET('Lookup Data'!$E$37,,_xlpm.x),_xlpm.z,OFFSET('Lookup Data'!$E$40,,_xlpm.x,_xlpm.y,),INDEX(_xlpm.z,RANDBETWEEN(1,_xlpm.y)))</f>
        <v>Cargo Bikes</v>
      </c>
      <c r="I154" s="48">
        <f t="shared" ca="1" si="5"/>
        <v>700</v>
      </c>
      <c r="J154" s="35">
        <f t="shared" ca="1" si="4"/>
        <v>0.15</v>
      </c>
    </row>
    <row r="155" spans="6:10" x14ac:dyDescent="0.2">
      <c r="F155" cm="1">
        <f t="array" aca="1" ref="F155" ca="1">INDEX(LU_Years,RANDBETWEEN(1,COUNTA(LU_Years)))</f>
        <v>2022</v>
      </c>
      <c r="G155" t="str" cm="1">
        <f t="array" aca="1" ref="G155" ca="1">INDEX(LU_Categories,RANDBETWEEN(1,COUNTA(LU_Categories)))</f>
        <v>Clothing</v>
      </c>
      <c r="H155" t="str" cm="1">
        <f t="array" aca="1" ref="H155" ca="1">_xlfn.LET(_xlpm.x,MATCH(G155,LU_Categories,0),_xlpm.y,OFFSET('Lookup Data'!$E$37,,_xlpm.x),_xlpm.z,OFFSET('Lookup Data'!$E$40,,_xlpm.x,_xlpm.y,),INDEX(_xlpm.z,RANDBETWEEN(1,_xlpm.y)))</f>
        <v>Socks</v>
      </c>
      <c r="I155" s="48">
        <f t="shared" ca="1" si="5"/>
        <v>4000</v>
      </c>
      <c r="J155" s="35">
        <f t="shared" ca="1" si="4"/>
        <v>0.7</v>
      </c>
    </row>
    <row r="156" spans="6:10" x14ac:dyDescent="0.2">
      <c r="F156" cm="1">
        <f t="array" aca="1" ref="F156" ca="1">INDEX(LU_Years,RANDBETWEEN(1,COUNTA(LU_Years)))</f>
        <v>2021</v>
      </c>
      <c r="G156" t="str" cm="1">
        <f t="array" aca="1" ref="G156" ca="1">INDEX(LU_Categories,RANDBETWEEN(1,COUNTA(LU_Categories)))</f>
        <v>Accessories</v>
      </c>
      <c r="H156" t="str" cm="1">
        <f t="array" aca="1" ref="H156" ca="1">_xlfn.LET(_xlpm.x,MATCH(G156,LU_Categories,0),_xlpm.y,OFFSET('Lookup Data'!$E$37,,_xlpm.x),_xlpm.z,OFFSET('Lookup Data'!$E$40,,_xlpm.x,_xlpm.y,),INDEX(_xlpm.z,RANDBETWEEN(1,_xlpm.y)))</f>
        <v>Locks</v>
      </c>
      <c r="I156" s="48">
        <f t="shared" ca="1" si="5"/>
        <v>700</v>
      </c>
      <c r="J156" s="35">
        <f t="shared" ca="1" si="4"/>
        <v>0.8</v>
      </c>
    </row>
    <row r="157" spans="6:10" x14ac:dyDescent="0.2">
      <c r="F157" cm="1">
        <f t="array" aca="1" ref="F157" ca="1">INDEX(LU_Years,RANDBETWEEN(1,COUNTA(LU_Years)))</f>
        <v>2020</v>
      </c>
      <c r="G157" t="str" cm="1">
        <f t="array" aca="1" ref="G157" ca="1">INDEX(LU_Categories,RANDBETWEEN(1,COUNTA(LU_Categories)))</f>
        <v>Accessories</v>
      </c>
      <c r="H157" t="str" cm="1">
        <f t="array" aca="1" ref="H157" ca="1">_xlfn.LET(_xlpm.x,MATCH(G157,LU_Categories,0),_xlpm.y,OFFSET('Lookup Data'!$E$37,,_xlpm.x),_xlpm.z,OFFSET('Lookup Data'!$E$40,,_xlpm.x,_xlpm.y,),INDEX(_xlpm.z,RANDBETWEEN(1,_xlpm.y)))</f>
        <v>Bike Racks</v>
      </c>
      <c r="I157" s="48">
        <f t="shared" ca="1" si="5"/>
        <v>3800</v>
      </c>
      <c r="J157" s="35">
        <f t="shared" ca="1" si="4"/>
        <v>0.3</v>
      </c>
    </row>
    <row r="158" spans="6:10" x14ac:dyDescent="0.2">
      <c r="F158" cm="1">
        <f t="array" aca="1" ref="F158" ca="1">INDEX(LU_Years,RANDBETWEEN(1,COUNTA(LU_Years)))</f>
        <v>2020</v>
      </c>
      <c r="G158" t="str" cm="1">
        <f t="array" aca="1" ref="G158" ca="1">INDEX(LU_Categories,RANDBETWEEN(1,COUNTA(LU_Categories)))</f>
        <v>Accessories</v>
      </c>
      <c r="H158" t="str" cm="1">
        <f t="array" aca="1" ref="H158" ca="1">_xlfn.LET(_xlpm.x,MATCH(G158,LU_Categories,0),_xlpm.y,OFFSET('Lookup Data'!$E$37,,_xlpm.x),_xlpm.z,OFFSET('Lookup Data'!$E$40,,_xlpm.x,_xlpm.y,),INDEX(_xlpm.z,RANDBETWEEN(1,_xlpm.y)))</f>
        <v>Lights</v>
      </c>
      <c r="I158" s="48">
        <f t="shared" ca="1" si="5"/>
        <v>2100</v>
      </c>
      <c r="J158" s="35">
        <f t="shared" ca="1" si="4"/>
        <v>0.75</v>
      </c>
    </row>
    <row r="159" spans="6:10" x14ac:dyDescent="0.2">
      <c r="F159" cm="1">
        <f t="array" aca="1" ref="F159" ca="1">INDEX(LU_Years,RANDBETWEEN(1,COUNTA(LU_Years)))</f>
        <v>2020</v>
      </c>
      <c r="G159" t="str" cm="1">
        <f t="array" aca="1" ref="G159" ca="1">INDEX(LU_Categories,RANDBETWEEN(1,COUNTA(LU_Categories)))</f>
        <v>Bikes</v>
      </c>
      <c r="H159" t="str" cm="1">
        <f t="array" aca="1" ref="H159" ca="1">_xlfn.LET(_xlpm.x,MATCH(G159,LU_Categories,0),_xlpm.y,OFFSET('Lookup Data'!$E$37,,_xlpm.x),_xlpm.z,OFFSET('Lookup Data'!$E$40,,_xlpm.x,_xlpm.y,),INDEX(_xlpm.z,RANDBETWEEN(1,_xlpm.y)))</f>
        <v>Mountain Bikes</v>
      </c>
      <c r="I159" s="48">
        <f t="shared" ca="1" si="5"/>
        <v>600</v>
      </c>
      <c r="J159" s="35">
        <f t="shared" ca="1" si="4"/>
        <v>0.75</v>
      </c>
    </row>
    <row r="160" spans="6:10" x14ac:dyDescent="0.2">
      <c r="F160" cm="1">
        <f t="array" aca="1" ref="F160" ca="1">INDEX(LU_Years,RANDBETWEEN(1,COUNTA(LU_Years)))</f>
        <v>2022</v>
      </c>
      <c r="G160" t="str" cm="1">
        <f t="array" aca="1" ref="G160" ca="1">INDEX(LU_Categories,RANDBETWEEN(1,COUNTA(LU_Categories)))</f>
        <v>Accessories</v>
      </c>
      <c r="H160" t="str" cm="1">
        <f t="array" aca="1" ref="H160" ca="1">_xlfn.LET(_xlpm.x,MATCH(G160,LU_Categories,0),_xlpm.y,OFFSET('Lookup Data'!$E$37,,_xlpm.x),_xlpm.z,OFFSET('Lookup Data'!$E$40,,_xlpm.x,_xlpm.y,),INDEX(_xlpm.z,RANDBETWEEN(1,_xlpm.y)))</f>
        <v>Bike Racks</v>
      </c>
      <c r="I160" s="48">
        <f t="shared" ca="1" si="5"/>
        <v>1100</v>
      </c>
      <c r="J160" s="35">
        <f t="shared" ca="1" si="4"/>
        <v>0.75</v>
      </c>
    </row>
    <row r="161" spans="6:10" x14ac:dyDescent="0.2">
      <c r="F161" cm="1">
        <f t="array" aca="1" ref="F161" ca="1">INDEX(LU_Years,RANDBETWEEN(1,COUNTA(LU_Years)))</f>
        <v>2022</v>
      </c>
      <c r="G161" t="str" cm="1">
        <f t="array" aca="1" ref="G161" ca="1">INDEX(LU_Categories,RANDBETWEEN(1,COUNTA(LU_Categories)))</f>
        <v>Components</v>
      </c>
      <c r="H161" t="str" cm="1">
        <f t="array" aca="1" ref="H161" ca="1">_xlfn.LET(_xlpm.x,MATCH(G161,LU_Categories,0),_xlpm.y,OFFSET('Lookup Data'!$E$37,,_xlpm.x),_xlpm.z,OFFSET('Lookup Data'!$E$40,,_xlpm.x,_xlpm.y,),INDEX(_xlpm.z,RANDBETWEEN(1,_xlpm.y)))</f>
        <v>Pedals</v>
      </c>
      <c r="I161" s="48">
        <f t="shared" ca="1" si="5"/>
        <v>3600</v>
      </c>
      <c r="J161" s="35">
        <f t="shared" ca="1" si="4"/>
        <v>0.65</v>
      </c>
    </row>
    <row r="162" spans="6:10" x14ac:dyDescent="0.2">
      <c r="F162" cm="1">
        <f t="array" aca="1" ref="F162" ca="1">INDEX(LU_Years,RANDBETWEEN(1,COUNTA(LU_Years)))</f>
        <v>2020</v>
      </c>
      <c r="G162" t="str" cm="1">
        <f t="array" aca="1" ref="G162" ca="1">INDEX(LU_Categories,RANDBETWEEN(1,COUNTA(LU_Categories)))</f>
        <v>Components</v>
      </c>
      <c r="H162" t="str" cm="1">
        <f t="array" aca="1" ref="H162" ca="1">_xlfn.LET(_xlpm.x,MATCH(G162,LU_Categories,0),_xlpm.y,OFFSET('Lookup Data'!$E$37,,_xlpm.x),_xlpm.z,OFFSET('Lookup Data'!$E$40,,_xlpm.x,_xlpm.y,),INDEX(_xlpm.z,RANDBETWEEN(1,_xlpm.y)))</f>
        <v>Saddles</v>
      </c>
      <c r="I162" s="48">
        <f t="shared" ca="1" si="5"/>
        <v>3300</v>
      </c>
      <c r="J162" s="35">
        <f t="shared" ca="1" si="4"/>
        <v>0.55000000000000004</v>
      </c>
    </row>
    <row r="163" spans="6:10" x14ac:dyDescent="0.2">
      <c r="F163" cm="1">
        <f t="array" aca="1" ref="F163" ca="1">INDEX(LU_Years,RANDBETWEEN(1,COUNTA(LU_Years)))</f>
        <v>2020</v>
      </c>
      <c r="G163" t="str" cm="1">
        <f t="array" aca="1" ref="G163" ca="1">INDEX(LU_Categories,RANDBETWEEN(1,COUNTA(LU_Categories)))</f>
        <v>Components</v>
      </c>
      <c r="H163" t="str" cm="1">
        <f t="array" aca="1" ref="H163" ca="1">_xlfn.LET(_xlpm.x,MATCH(G163,LU_Categories,0),_xlpm.y,OFFSET('Lookup Data'!$E$37,,_xlpm.x),_xlpm.z,OFFSET('Lookup Data'!$E$40,,_xlpm.x,_xlpm.y,),INDEX(_xlpm.z,RANDBETWEEN(1,_xlpm.y)))</f>
        <v>Saddles</v>
      </c>
      <c r="I163" s="48">
        <f t="shared" ca="1" si="5"/>
        <v>3400</v>
      </c>
      <c r="J163" s="35">
        <f t="shared" ca="1" si="4"/>
        <v>0.45</v>
      </c>
    </row>
    <row r="164" spans="6:10" x14ac:dyDescent="0.2">
      <c r="F164" cm="1">
        <f t="array" aca="1" ref="F164" ca="1">INDEX(LU_Years,RANDBETWEEN(1,COUNTA(LU_Years)))</f>
        <v>2021</v>
      </c>
      <c r="G164" t="str" cm="1">
        <f t="array" aca="1" ref="G164" ca="1">INDEX(LU_Categories,RANDBETWEEN(1,COUNTA(LU_Categories)))</f>
        <v>Components</v>
      </c>
      <c r="H164" t="str" cm="1">
        <f t="array" aca="1" ref="H164" ca="1">_xlfn.LET(_xlpm.x,MATCH(G164,LU_Categories,0),_xlpm.y,OFFSET('Lookup Data'!$E$37,,_xlpm.x),_xlpm.z,OFFSET('Lookup Data'!$E$40,,_xlpm.x,_xlpm.y,),INDEX(_xlpm.z,RANDBETWEEN(1,_xlpm.y)))</f>
        <v>Saddles</v>
      </c>
      <c r="I164" s="48">
        <f t="shared" ca="1" si="5"/>
        <v>1200</v>
      </c>
      <c r="J164" s="35">
        <f t="shared" ca="1" si="4"/>
        <v>0.55000000000000004</v>
      </c>
    </row>
    <row r="165" spans="6:10" x14ac:dyDescent="0.2">
      <c r="F165" cm="1">
        <f t="array" aca="1" ref="F165" ca="1">INDEX(LU_Years,RANDBETWEEN(1,COUNTA(LU_Years)))</f>
        <v>2020</v>
      </c>
      <c r="G165" t="str" cm="1">
        <f t="array" aca="1" ref="G165" ca="1">INDEX(LU_Categories,RANDBETWEEN(1,COUNTA(LU_Categories)))</f>
        <v>Clothing</v>
      </c>
      <c r="H165" t="str" cm="1">
        <f t="array" aca="1" ref="H165" ca="1">_xlfn.LET(_xlpm.x,MATCH(G165,LU_Categories,0),_xlpm.y,OFFSET('Lookup Data'!$E$37,,_xlpm.x),_xlpm.z,OFFSET('Lookup Data'!$E$40,,_xlpm.x,_xlpm.y,),INDEX(_xlpm.z,RANDBETWEEN(1,_xlpm.y)))</f>
        <v>Shorts</v>
      </c>
      <c r="I165" s="48">
        <f t="shared" ca="1" si="5"/>
        <v>2100</v>
      </c>
      <c r="J165" s="35">
        <f t="shared" ca="1" si="4"/>
        <v>0.05</v>
      </c>
    </row>
    <row r="166" spans="6:10" x14ac:dyDescent="0.2">
      <c r="F166" cm="1">
        <f t="array" aca="1" ref="F166" ca="1">INDEX(LU_Years,RANDBETWEEN(1,COUNTA(LU_Years)))</f>
        <v>2022</v>
      </c>
      <c r="G166" t="str" cm="1">
        <f t="array" aca="1" ref="G166" ca="1">INDEX(LU_Categories,RANDBETWEEN(1,COUNTA(LU_Categories)))</f>
        <v>Bikes</v>
      </c>
      <c r="H166" t="str" cm="1">
        <f t="array" aca="1" ref="H166" ca="1">_xlfn.LET(_xlpm.x,MATCH(G166,LU_Categories,0),_xlpm.y,OFFSET('Lookup Data'!$E$37,,_xlpm.x),_xlpm.z,OFFSET('Lookup Data'!$E$40,,_xlpm.x,_xlpm.y,),INDEX(_xlpm.z,RANDBETWEEN(1,_xlpm.y)))</f>
        <v>Cargo Bikes</v>
      </c>
      <c r="I166" s="48">
        <f t="shared" ca="1" si="5"/>
        <v>3700</v>
      </c>
      <c r="J166" s="35">
        <f t="shared" ca="1" si="4"/>
        <v>0.45</v>
      </c>
    </row>
    <row r="167" spans="6:10" x14ac:dyDescent="0.2">
      <c r="F167" cm="1">
        <f t="array" aca="1" ref="F167" ca="1">INDEX(LU_Years,RANDBETWEEN(1,COUNTA(LU_Years)))</f>
        <v>2022</v>
      </c>
      <c r="G167" t="str" cm="1">
        <f t="array" aca="1" ref="G167" ca="1">INDEX(LU_Categories,RANDBETWEEN(1,COUNTA(LU_Categories)))</f>
        <v>Bikes</v>
      </c>
      <c r="H167" t="str" cm="1">
        <f t="array" aca="1" ref="H167" ca="1">_xlfn.LET(_xlpm.x,MATCH(G167,LU_Categories,0),_xlpm.y,OFFSET('Lookup Data'!$E$37,,_xlpm.x),_xlpm.z,OFFSET('Lookup Data'!$E$40,,_xlpm.x,_xlpm.y,),INDEX(_xlpm.z,RANDBETWEEN(1,_xlpm.y)))</f>
        <v>Road Bikes</v>
      </c>
      <c r="I167" s="48">
        <f t="shared" ca="1" si="5"/>
        <v>1600</v>
      </c>
      <c r="J167" s="35">
        <f t="shared" ca="1" si="4"/>
        <v>0.15</v>
      </c>
    </row>
    <row r="168" spans="6:10" x14ac:dyDescent="0.2">
      <c r="F168" cm="1">
        <f t="array" aca="1" ref="F168" ca="1">INDEX(LU_Years,RANDBETWEEN(1,COUNTA(LU_Years)))</f>
        <v>2021</v>
      </c>
      <c r="G168" t="str" cm="1">
        <f t="array" aca="1" ref="G168" ca="1">INDEX(LU_Categories,RANDBETWEEN(1,COUNTA(LU_Categories)))</f>
        <v>Bikes</v>
      </c>
      <c r="H168" t="str" cm="1">
        <f t="array" aca="1" ref="H168" ca="1">_xlfn.LET(_xlpm.x,MATCH(G168,LU_Categories,0),_xlpm.y,OFFSET('Lookup Data'!$E$37,,_xlpm.x),_xlpm.z,OFFSET('Lookup Data'!$E$40,,_xlpm.x,_xlpm.y,),INDEX(_xlpm.z,RANDBETWEEN(1,_xlpm.y)))</f>
        <v>Road Bikes</v>
      </c>
      <c r="I168" s="48">
        <f t="shared" ca="1" si="5"/>
        <v>1500</v>
      </c>
      <c r="J168" s="35">
        <f t="shared" ca="1" si="4"/>
        <v>0.15</v>
      </c>
    </row>
    <row r="169" spans="6:10" x14ac:dyDescent="0.2">
      <c r="F169" cm="1">
        <f t="array" aca="1" ref="F169" ca="1">INDEX(LU_Years,RANDBETWEEN(1,COUNTA(LU_Years)))</f>
        <v>2022</v>
      </c>
      <c r="G169" t="str" cm="1">
        <f t="array" aca="1" ref="G169" ca="1">INDEX(LU_Categories,RANDBETWEEN(1,COUNTA(LU_Categories)))</f>
        <v>Bikes</v>
      </c>
      <c r="H169" t="str" cm="1">
        <f t="array" aca="1" ref="H169" ca="1">_xlfn.LET(_xlpm.x,MATCH(G169,LU_Categories,0),_xlpm.y,OFFSET('Lookup Data'!$E$37,,_xlpm.x),_xlpm.z,OFFSET('Lookup Data'!$E$40,,_xlpm.x,_xlpm.y,),INDEX(_xlpm.z,RANDBETWEEN(1,_xlpm.y)))</f>
        <v>Mountain Bikes</v>
      </c>
      <c r="I169" s="48">
        <f t="shared" ca="1" si="5"/>
        <v>200</v>
      </c>
      <c r="J169" s="35">
        <f t="shared" ca="1" si="4"/>
        <v>0.4</v>
      </c>
    </row>
    <row r="170" spans="6:10" x14ac:dyDescent="0.2">
      <c r="F170" cm="1">
        <f t="array" aca="1" ref="F170" ca="1">INDEX(LU_Years,RANDBETWEEN(1,COUNTA(LU_Years)))</f>
        <v>2021</v>
      </c>
      <c r="G170" t="str" cm="1">
        <f t="array" aca="1" ref="G170" ca="1">INDEX(LU_Categories,RANDBETWEEN(1,COUNTA(LU_Categories)))</f>
        <v>Components</v>
      </c>
      <c r="H170" t="str" cm="1">
        <f t="array" aca="1" ref="H170" ca="1">_xlfn.LET(_xlpm.x,MATCH(G170,LU_Categories,0),_xlpm.y,OFFSET('Lookup Data'!$E$37,,_xlpm.x),_xlpm.z,OFFSET('Lookup Data'!$E$40,,_xlpm.x,_xlpm.y,),INDEX(_xlpm.z,RANDBETWEEN(1,_xlpm.y)))</f>
        <v>Handlebars</v>
      </c>
      <c r="I170" s="48">
        <f t="shared" ca="1" si="5"/>
        <v>1500</v>
      </c>
      <c r="J170" s="35">
        <f t="shared" ca="1" si="4"/>
        <v>0.55000000000000004</v>
      </c>
    </row>
    <row r="171" spans="6:10" x14ac:dyDescent="0.2">
      <c r="F171" cm="1">
        <f t="array" aca="1" ref="F171" ca="1">INDEX(LU_Years,RANDBETWEEN(1,COUNTA(LU_Years)))</f>
        <v>2021</v>
      </c>
      <c r="G171" t="str" cm="1">
        <f t="array" aca="1" ref="G171" ca="1">INDEX(LU_Categories,RANDBETWEEN(1,COUNTA(LU_Categories)))</f>
        <v>Components</v>
      </c>
      <c r="H171" t="str" cm="1">
        <f t="array" aca="1" ref="H171" ca="1">_xlfn.LET(_xlpm.x,MATCH(G171,LU_Categories,0),_xlpm.y,OFFSET('Lookup Data'!$E$37,,_xlpm.x),_xlpm.z,OFFSET('Lookup Data'!$E$40,,_xlpm.x,_xlpm.y,),INDEX(_xlpm.z,RANDBETWEEN(1,_xlpm.y)))</f>
        <v>Saddles</v>
      </c>
      <c r="I171" s="48">
        <f t="shared" ca="1" si="5"/>
        <v>2200</v>
      </c>
      <c r="J171" s="35">
        <f t="shared" ca="1" si="4"/>
        <v>0.65</v>
      </c>
    </row>
    <row r="172" spans="6:10" x14ac:dyDescent="0.2">
      <c r="F172" cm="1">
        <f t="array" aca="1" ref="F172" ca="1">INDEX(LU_Years,RANDBETWEEN(1,COUNTA(LU_Years)))</f>
        <v>2021</v>
      </c>
      <c r="G172" t="str" cm="1">
        <f t="array" aca="1" ref="G172" ca="1">INDEX(LU_Categories,RANDBETWEEN(1,COUNTA(LU_Categories)))</f>
        <v>Bikes</v>
      </c>
      <c r="H172" t="str" cm="1">
        <f t="array" aca="1" ref="H172" ca="1">_xlfn.LET(_xlpm.x,MATCH(G172,LU_Categories,0),_xlpm.y,OFFSET('Lookup Data'!$E$37,,_xlpm.x),_xlpm.z,OFFSET('Lookup Data'!$E$40,,_xlpm.x,_xlpm.y,),INDEX(_xlpm.z,RANDBETWEEN(1,_xlpm.y)))</f>
        <v>Cargo Bikes</v>
      </c>
      <c r="I172" s="48">
        <f t="shared" ca="1" si="5"/>
        <v>400</v>
      </c>
      <c r="J172" s="35">
        <f t="shared" ca="1" si="4"/>
        <v>0.4</v>
      </c>
    </row>
    <row r="173" spans="6:10" x14ac:dyDescent="0.2">
      <c r="F173" cm="1">
        <f t="array" aca="1" ref="F173" ca="1">INDEX(LU_Years,RANDBETWEEN(1,COUNTA(LU_Years)))</f>
        <v>2020</v>
      </c>
      <c r="G173" t="str" cm="1">
        <f t="array" aca="1" ref="G173" ca="1">INDEX(LU_Categories,RANDBETWEEN(1,COUNTA(LU_Categories)))</f>
        <v>Clothing</v>
      </c>
      <c r="H173" t="str" cm="1">
        <f t="array" aca="1" ref="H173" ca="1">_xlfn.LET(_xlpm.x,MATCH(G173,LU_Categories,0),_xlpm.y,OFFSET('Lookup Data'!$E$37,,_xlpm.x),_xlpm.z,OFFSET('Lookup Data'!$E$40,,_xlpm.x,_xlpm.y,),INDEX(_xlpm.z,RANDBETWEEN(1,_xlpm.y)))</f>
        <v>Jerseys</v>
      </c>
      <c r="I173" s="48">
        <f t="shared" ca="1" si="5"/>
        <v>3300</v>
      </c>
      <c r="J173" s="35">
        <f t="shared" ca="1" si="4"/>
        <v>0.75</v>
      </c>
    </row>
    <row r="174" spans="6:10" x14ac:dyDescent="0.2">
      <c r="F174" cm="1">
        <f t="array" aca="1" ref="F174" ca="1">INDEX(LU_Years,RANDBETWEEN(1,COUNTA(LU_Years)))</f>
        <v>2022</v>
      </c>
      <c r="G174" t="str" cm="1">
        <f t="array" aca="1" ref="G174" ca="1">INDEX(LU_Categories,RANDBETWEEN(1,COUNTA(LU_Categories)))</f>
        <v>Clothing</v>
      </c>
      <c r="H174" t="str" cm="1">
        <f t="array" aca="1" ref="H174" ca="1">_xlfn.LET(_xlpm.x,MATCH(G174,LU_Categories,0),_xlpm.y,OFFSET('Lookup Data'!$E$37,,_xlpm.x),_xlpm.z,OFFSET('Lookup Data'!$E$40,,_xlpm.x,_xlpm.y,),INDEX(_xlpm.z,RANDBETWEEN(1,_xlpm.y)))</f>
        <v>Bib-Shorts</v>
      </c>
      <c r="I174" s="48">
        <f t="shared" ca="1" si="5"/>
        <v>1900</v>
      </c>
      <c r="J174" s="35">
        <f t="shared" ca="1" si="4"/>
        <v>0.95</v>
      </c>
    </row>
    <row r="175" spans="6:10" x14ac:dyDescent="0.2">
      <c r="F175" cm="1">
        <f t="array" aca="1" ref="F175" ca="1">INDEX(LU_Years,RANDBETWEEN(1,COUNTA(LU_Years)))</f>
        <v>2020</v>
      </c>
      <c r="G175" t="str" cm="1">
        <f t="array" aca="1" ref="G175" ca="1">INDEX(LU_Categories,RANDBETWEEN(1,COUNTA(LU_Categories)))</f>
        <v>Bikes</v>
      </c>
      <c r="H175" t="str" cm="1">
        <f t="array" aca="1" ref="H175" ca="1">_xlfn.LET(_xlpm.x,MATCH(G175,LU_Categories,0),_xlpm.y,OFFSET('Lookup Data'!$E$37,,_xlpm.x),_xlpm.z,OFFSET('Lookup Data'!$E$40,,_xlpm.x,_xlpm.y,),INDEX(_xlpm.z,RANDBETWEEN(1,_xlpm.y)))</f>
        <v>Touring Bikes</v>
      </c>
      <c r="I175" s="48">
        <f t="shared" ca="1" si="5"/>
        <v>3100</v>
      </c>
      <c r="J175" s="35">
        <f t="shared" ca="1" si="4"/>
        <v>0.45</v>
      </c>
    </row>
    <row r="176" spans="6:10" x14ac:dyDescent="0.2">
      <c r="F176" cm="1">
        <f t="array" aca="1" ref="F176" ca="1">INDEX(LU_Years,RANDBETWEEN(1,COUNTA(LU_Years)))</f>
        <v>2022</v>
      </c>
      <c r="G176" t="str" cm="1">
        <f t="array" aca="1" ref="G176" ca="1">INDEX(LU_Categories,RANDBETWEEN(1,COUNTA(LU_Categories)))</f>
        <v>Components</v>
      </c>
      <c r="H176" t="str" cm="1">
        <f t="array" aca="1" ref="H176" ca="1">_xlfn.LET(_xlpm.x,MATCH(G176,LU_Categories,0),_xlpm.y,OFFSET('Lookup Data'!$E$37,,_xlpm.x),_xlpm.z,OFFSET('Lookup Data'!$E$40,,_xlpm.x,_xlpm.y,),INDEX(_xlpm.z,RANDBETWEEN(1,_xlpm.y)))</f>
        <v>Pedals</v>
      </c>
      <c r="I176" s="48">
        <f t="shared" ca="1" si="5"/>
        <v>2100</v>
      </c>
      <c r="J176" s="35">
        <f t="shared" ca="1" si="4"/>
        <v>0.9</v>
      </c>
    </row>
    <row r="177" spans="6:10" x14ac:dyDescent="0.2">
      <c r="F177" cm="1">
        <f t="array" aca="1" ref="F177" ca="1">INDEX(LU_Years,RANDBETWEEN(1,COUNTA(LU_Years)))</f>
        <v>2021</v>
      </c>
      <c r="G177" t="str" cm="1">
        <f t="array" aca="1" ref="G177" ca="1">INDEX(LU_Categories,RANDBETWEEN(1,COUNTA(LU_Categories)))</f>
        <v>Accessories</v>
      </c>
      <c r="H177" t="str" cm="1">
        <f t="array" aca="1" ref="H177" ca="1">_xlfn.LET(_xlpm.x,MATCH(G177,LU_Categories,0),_xlpm.y,OFFSET('Lookup Data'!$E$37,,_xlpm.x),_xlpm.z,OFFSET('Lookup Data'!$E$40,,_xlpm.x,_xlpm.y,),INDEX(_xlpm.z,RANDBETWEEN(1,_xlpm.y)))</f>
        <v>Lights</v>
      </c>
      <c r="I177" s="48">
        <f t="shared" ca="1" si="5"/>
        <v>3400</v>
      </c>
      <c r="J177" s="35">
        <f t="shared" ca="1" si="4"/>
        <v>0.85</v>
      </c>
    </row>
    <row r="178" spans="6:10" x14ac:dyDescent="0.2">
      <c r="F178" cm="1">
        <f t="array" aca="1" ref="F178" ca="1">INDEX(LU_Years,RANDBETWEEN(1,COUNTA(LU_Years)))</f>
        <v>2021</v>
      </c>
      <c r="G178" t="str" cm="1">
        <f t="array" aca="1" ref="G178" ca="1">INDEX(LU_Categories,RANDBETWEEN(1,COUNTA(LU_Categories)))</f>
        <v>Bikes</v>
      </c>
      <c r="H178" t="str" cm="1">
        <f t="array" aca="1" ref="H178" ca="1">_xlfn.LET(_xlpm.x,MATCH(G178,LU_Categories,0),_xlpm.y,OFFSET('Lookup Data'!$E$37,,_xlpm.x),_xlpm.z,OFFSET('Lookup Data'!$E$40,,_xlpm.x,_xlpm.y,),INDEX(_xlpm.z,RANDBETWEEN(1,_xlpm.y)))</f>
        <v>Cargo Bikes</v>
      </c>
      <c r="I178" s="48">
        <f t="shared" ca="1" si="5"/>
        <v>300</v>
      </c>
      <c r="J178" s="35">
        <f t="shared" ca="1" si="4"/>
        <v>1</v>
      </c>
    </row>
    <row r="179" spans="6:10" x14ac:dyDescent="0.2">
      <c r="F179" cm="1">
        <f t="array" aca="1" ref="F179" ca="1">INDEX(LU_Years,RANDBETWEEN(1,COUNTA(LU_Years)))</f>
        <v>2020</v>
      </c>
      <c r="G179" t="str" cm="1">
        <f t="array" aca="1" ref="G179" ca="1">INDEX(LU_Categories,RANDBETWEEN(1,COUNTA(LU_Categories)))</f>
        <v>Components</v>
      </c>
      <c r="H179" t="str" cm="1">
        <f t="array" aca="1" ref="H179" ca="1">_xlfn.LET(_xlpm.x,MATCH(G179,LU_Categories,0),_xlpm.y,OFFSET('Lookup Data'!$E$37,,_xlpm.x),_xlpm.z,OFFSET('Lookup Data'!$E$40,,_xlpm.x,_xlpm.y,),INDEX(_xlpm.z,RANDBETWEEN(1,_xlpm.y)))</f>
        <v>Brakes</v>
      </c>
      <c r="I179" s="48">
        <f t="shared" ca="1" si="5"/>
        <v>3800</v>
      </c>
      <c r="J179" s="35">
        <f t="shared" ca="1" si="4"/>
        <v>0.05</v>
      </c>
    </row>
    <row r="180" spans="6:10" x14ac:dyDescent="0.2">
      <c r="F180" cm="1">
        <f t="array" aca="1" ref="F180" ca="1">INDEX(LU_Years,RANDBETWEEN(1,COUNTA(LU_Years)))</f>
        <v>2021</v>
      </c>
      <c r="G180" t="str" cm="1">
        <f t="array" aca="1" ref="G180" ca="1">INDEX(LU_Categories,RANDBETWEEN(1,COUNTA(LU_Categories)))</f>
        <v>Components</v>
      </c>
      <c r="H180" t="str" cm="1">
        <f t="array" aca="1" ref="H180" ca="1">_xlfn.LET(_xlpm.x,MATCH(G180,LU_Categories,0),_xlpm.y,OFFSET('Lookup Data'!$E$37,,_xlpm.x),_xlpm.z,OFFSET('Lookup Data'!$E$40,,_xlpm.x,_xlpm.y,),INDEX(_xlpm.z,RANDBETWEEN(1,_xlpm.y)))</f>
        <v>Saddles</v>
      </c>
      <c r="I180" s="48">
        <f t="shared" ca="1" si="5"/>
        <v>200</v>
      </c>
      <c r="J180" s="35">
        <f t="shared" ca="1" si="4"/>
        <v>0.45</v>
      </c>
    </row>
    <row r="181" spans="6:10" x14ac:dyDescent="0.2">
      <c r="F181" cm="1">
        <f t="array" aca="1" ref="F181" ca="1">INDEX(LU_Years,RANDBETWEEN(1,COUNTA(LU_Years)))</f>
        <v>2020</v>
      </c>
      <c r="G181" t="str" cm="1">
        <f t="array" aca="1" ref="G181" ca="1">INDEX(LU_Categories,RANDBETWEEN(1,COUNTA(LU_Categories)))</f>
        <v>Clothing</v>
      </c>
      <c r="H181" t="str" cm="1">
        <f t="array" aca="1" ref="H181" ca="1">_xlfn.LET(_xlpm.x,MATCH(G181,LU_Categories,0),_xlpm.y,OFFSET('Lookup Data'!$E$37,,_xlpm.x),_xlpm.z,OFFSET('Lookup Data'!$E$40,,_xlpm.x,_xlpm.y,),INDEX(_xlpm.z,RANDBETWEEN(1,_xlpm.y)))</f>
        <v>Vests</v>
      </c>
      <c r="I181" s="48">
        <f t="shared" ca="1" si="5"/>
        <v>2200</v>
      </c>
      <c r="J181" s="35">
        <f t="shared" ca="1" si="4"/>
        <v>0.3</v>
      </c>
    </row>
    <row r="182" spans="6:10" x14ac:dyDescent="0.2">
      <c r="F182" cm="1">
        <f t="array" aca="1" ref="F182" ca="1">INDEX(LU_Years,RANDBETWEEN(1,COUNTA(LU_Years)))</f>
        <v>2022</v>
      </c>
      <c r="G182" t="str" cm="1">
        <f t="array" aca="1" ref="G182" ca="1">INDEX(LU_Categories,RANDBETWEEN(1,COUNTA(LU_Categories)))</f>
        <v>Clothing</v>
      </c>
      <c r="H182" t="str" cm="1">
        <f t="array" aca="1" ref="H182" ca="1">_xlfn.LET(_xlpm.x,MATCH(G182,LU_Categories,0),_xlpm.y,OFFSET('Lookup Data'!$E$37,,_xlpm.x),_xlpm.z,OFFSET('Lookup Data'!$E$40,,_xlpm.x,_xlpm.y,),INDEX(_xlpm.z,RANDBETWEEN(1,_xlpm.y)))</f>
        <v>Caps</v>
      </c>
      <c r="I182" s="48">
        <f t="shared" ca="1" si="5"/>
        <v>600</v>
      </c>
      <c r="J182" s="35">
        <f t="shared" ca="1" si="4"/>
        <v>0.75</v>
      </c>
    </row>
    <row r="183" spans="6:10" x14ac:dyDescent="0.2">
      <c r="F183" cm="1">
        <f t="array" aca="1" ref="F183" ca="1">INDEX(LU_Years,RANDBETWEEN(1,COUNTA(LU_Years)))</f>
        <v>2021</v>
      </c>
      <c r="G183" t="str" cm="1">
        <f t="array" aca="1" ref="G183" ca="1">INDEX(LU_Categories,RANDBETWEEN(1,COUNTA(LU_Categories)))</f>
        <v>Accessories</v>
      </c>
      <c r="H183" t="str" cm="1">
        <f t="array" aca="1" ref="H183" ca="1">_xlfn.LET(_xlpm.x,MATCH(G183,LU_Categories,0),_xlpm.y,OFFSET('Lookup Data'!$E$37,,_xlpm.x),_xlpm.z,OFFSET('Lookup Data'!$E$40,,_xlpm.x,_xlpm.y,),INDEX(_xlpm.z,RANDBETWEEN(1,_xlpm.y)))</f>
        <v>Pumps</v>
      </c>
      <c r="I183" s="48">
        <f t="shared" ca="1" si="5"/>
        <v>200</v>
      </c>
      <c r="J183" s="35">
        <f t="shared" ca="1" si="4"/>
        <v>0.85</v>
      </c>
    </row>
    <row r="184" spans="6:10" x14ac:dyDescent="0.2">
      <c r="F184" cm="1">
        <f t="array" aca="1" ref="F184" ca="1">INDEX(LU_Years,RANDBETWEEN(1,COUNTA(LU_Years)))</f>
        <v>2021</v>
      </c>
      <c r="G184" t="str" cm="1">
        <f t="array" aca="1" ref="G184" ca="1">INDEX(LU_Categories,RANDBETWEEN(1,COUNTA(LU_Categories)))</f>
        <v>Accessories</v>
      </c>
      <c r="H184" t="str" cm="1">
        <f t="array" aca="1" ref="H184" ca="1">_xlfn.LET(_xlpm.x,MATCH(G184,LU_Categories,0),_xlpm.y,OFFSET('Lookup Data'!$E$37,,_xlpm.x),_xlpm.z,OFFSET('Lookup Data'!$E$40,,_xlpm.x,_xlpm.y,),INDEX(_xlpm.z,RANDBETWEEN(1,_xlpm.y)))</f>
        <v>Helmets</v>
      </c>
      <c r="I184" s="48">
        <f t="shared" ca="1" si="5"/>
        <v>1900</v>
      </c>
      <c r="J184" s="35">
        <f t="shared" ca="1" si="4"/>
        <v>0.1</v>
      </c>
    </row>
    <row r="185" spans="6:10" x14ac:dyDescent="0.2">
      <c r="F185" cm="1">
        <f t="array" aca="1" ref="F185" ca="1">INDEX(LU_Years,RANDBETWEEN(1,COUNTA(LU_Years)))</f>
        <v>2020</v>
      </c>
      <c r="G185" t="str" cm="1">
        <f t="array" aca="1" ref="G185" ca="1">INDEX(LU_Categories,RANDBETWEEN(1,COUNTA(LU_Categories)))</f>
        <v>Accessories</v>
      </c>
      <c r="H185" t="str" cm="1">
        <f t="array" aca="1" ref="H185" ca="1">_xlfn.LET(_xlpm.x,MATCH(G185,LU_Categories,0),_xlpm.y,OFFSET('Lookup Data'!$E$37,,_xlpm.x),_xlpm.z,OFFSET('Lookup Data'!$E$40,,_xlpm.x,_xlpm.y,),INDEX(_xlpm.z,RANDBETWEEN(1,_xlpm.y)))</f>
        <v>Tyres and Tubes</v>
      </c>
      <c r="I185" s="48">
        <f t="shared" ca="1" si="5"/>
        <v>100</v>
      </c>
      <c r="J185" s="35">
        <f t="shared" ca="1" si="4"/>
        <v>0.1</v>
      </c>
    </row>
    <row r="186" spans="6:10" x14ac:dyDescent="0.2">
      <c r="F186" cm="1">
        <f t="array" aca="1" ref="F186" ca="1">INDEX(LU_Years,RANDBETWEEN(1,COUNTA(LU_Years)))</f>
        <v>2021</v>
      </c>
      <c r="G186" t="str" cm="1">
        <f t="array" aca="1" ref="G186" ca="1">INDEX(LU_Categories,RANDBETWEEN(1,COUNTA(LU_Categories)))</f>
        <v>Clothing</v>
      </c>
      <c r="H186" t="str" cm="1">
        <f t="array" aca="1" ref="H186" ca="1">_xlfn.LET(_xlpm.x,MATCH(G186,LU_Categories,0),_xlpm.y,OFFSET('Lookup Data'!$E$37,,_xlpm.x),_xlpm.z,OFFSET('Lookup Data'!$E$40,,_xlpm.x,_xlpm.y,),INDEX(_xlpm.z,RANDBETWEEN(1,_xlpm.y)))</f>
        <v>Gloves</v>
      </c>
      <c r="I186" s="48">
        <f t="shared" ca="1" si="5"/>
        <v>900</v>
      </c>
      <c r="J186" s="35">
        <f t="shared" ca="1" si="4"/>
        <v>1</v>
      </c>
    </row>
    <row r="187" spans="6:10" x14ac:dyDescent="0.2">
      <c r="F187" cm="1">
        <f t="array" aca="1" ref="F187" ca="1">INDEX(LU_Years,RANDBETWEEN(1,COUNTA(LU_Years)))</f>
        <v>2021</v>
      </c>
      <c r="G187" t="str" cm="1">
        <f t="array" aca="1" ref="G187" ca="1">INDEX(LU_Categories,RANDBETWEEN(1,COUNTA(LU_Categories)))</f>
        <v>Components</v>
      </c>
      <c r="H187" t="str" cm="1">
        <f t="array" aca="1" ref="H187" ca="1">_xlfn.LET(_xlpm.x,MATCH(G187,LU_Categories,0),_xlpm.y,OFFSET('Lookup Data'!$E$37,,_xlpm.x),_xlpm.z,OFFSET('Lookup Data'!$E$40,,_xlpm.x,_xlpm.y,),INDEX(_xlpm.z,RANDBETWEEN(1,_xlpm.y)))</f>
        <v>Wheels</v>
      </c>
      <c r="I187" s="48">
        <f t="shared" ca="1" si="5"/>
        <v>3700</v>
      </c>
      <c r="J187" s="35">
        <f t="shared" ca="1" si="4"/>
        <v>0.5</v>
      </c>
    </row>
    <row r="188" spans="6:10" x14ac:dyDescent="0.2">
      <c r="F188" cm="1">
        <f t="array" aca="1" ref="F188" ca="1">INDEX(LU_Years,RANDBETWEEN(1,COUNTA(LU_Years)))</f>
        <v>2021</v>
      </c>
      <c r="G188" t="str" cm="1">
        <f t="array" aca="1" ref="G188" ca="1">INDEX(LU_Categories,RANDBETWEEN(1,COUNTA(LU_Categories)))</f>
        <v>Components</v>
      </c>
      <c r="H188" t="str" cm="1">
        <f t="array" aca="1" ref="H188" ca="1">_xlfn.LET(_xlpm.x,MATCH(G188,LU_Categories,0),_xlpm.y,OFFSET('Lookup Data'!$E$37,,_xlpm.x),_xlpm.z,OFFSET('Lookup Data'!$E$40,,_xlpm.x,_xlpm.y,),INDEX(_xlpm.z,RANDBETWEEN(1,_xlpm.y)))</f>
        <v>Handlebars</v>
      </c>
      <c r="I188" s="48">
        <f t="shared" ca="1" si="5"/>
        <v>2300</v>
      </c>
      <c r="J188" s="35">
        <f t="shared" ca="1" si="4"/>
        <v>0.35</v>
      </c>
    </row>
    <row r="189" spans="6:10" x14ac:dyDescent="0.2">
      <c r="F189" cm="1">
        <f t="array" aca="1" ref="F189" ca="1">INDEX(LU_Years,RANDBETWEEN(1,COUNTA(LU_Years)))</f>
        <v>2020</v>
      </c>
      <c r="G189" t="str" cm="1">
        <f t="array" aca="1" ref="G189" ca="1">INDEX(LU_Categories,RANDBETWEEN(1,COUNTA(LU_Categories)))</f>
        <v>Components</v>
      </c>
      <c r="H189" t="str" cm="1">
        <f t="array" aca="1" ref="H189" ca="1">_xlfn.LET(_xlpm.x,MATCH(G189,LU_Categories,0),_xlpm.y,OFFSET('Lookup Data'!$E$37,,_xlpm.x),_xlpm.z,OFFSET('Lookup Data'!$E$40,,_xlpm.x,_xlpm.y,),INDEX(_xlpm.z,RANDBETWEEN(1,_xlpm.y)))</f>
        <v>Wheels</v>
      </c>
      <c r="I189" s="48">
        <f t="shared" ca="1" si="5"/>
        <v>1000</v>
      </c>
      <c r="J189" s="35">
        <f t="shared" ca="1" si="4"/>
        <v>0.45</v>
      </c>
    </row>
    <row r="190" spans="6:10" x14ac:dyDescent="0.2">
      <c r="F190" cm="1">
        <f t="array" aca="1" ref="F190" ca="1">INDEX(LU_Years,RANDBETWEEN(1,COUNTA(LU_Years)))</f>
        <v>2020</v>
      </c>
      <c r="G190" t="str" cm="1">
        <f t="array" aca="1" ref="G190" ca="1">INDEX(LU_Categories,RANDBETWEEN(1,COUNTA(LU_Categories)))</f>
        <v>Clothing</v>
      </c>
      <c r="H190" t="str" cm="1">
        <f t="array" aca="1" ref="H190" ca="1">_xlfn.LET(_xlpm.x,MATCH(G190,LU_Categories,0),_xlpm.y,OFFSET('Lookup Data'!$E$37,,_xlpm.x),_xlpm.z,OFFSET('Lookup Data'!$E$40,,_xlpm.x,_xlpm.y,),INDEX(_xlpm.z,RANDBETWEEN(1,_xlpm.y)))</f>
        <v>Bib-Shorts</v>
      </c>
      <c r="I190" s="48">
        <f t="shared" ca="1" si="5"/>
        <v>3800</v>
      </c>
      <c r="J190" s="35">
        <f t="shared" ca="1" si="4"/>
        <v>0.85</v>
      </c>
    </row>
    <row r="191" spans="6:10" x14ac:dyDescent="0.2">
      <c r="F191" cm="1">
        <f t="array" aca="1" ref="F191" ca="1">INDEX(LU_Years,RANDBETWEEN(1,COUNTA(LU_Years)))</f>
        <v>2021</v>
      </c>
      <c r="G191" t="str" cm="1">
        <f t="array" aca="1" ref="G191" ca="1">INDEX(LU_Categories,RANDBETWEEN(1,COUNTA(LU_Categories)))</f>
        <v>Components</v>
      </c>
      <c r="H191" t="str" cm="1">
        <f t="array" aca="1" ref="H191" ca="1">_xlfn.LET(_xlpm.x,MATCH(G191,LU_Categories,0),_xlpm.y,OFFSET('Lookup Data'!$E$37,,_xlpm.x),_xlpm.z,OFFSET('Lookup Data'!$E$40,,_xlpm.x,_xlpm.y,),INDEX(_xlpm.z,RANDBETWEEN(1,_xlpm.y)))</f>
        <v>Bottom Brackets</v>
      </c>
      <c r="I191" s="48">
        <f t="shared" ca="1" si="5"/>
        <v>2600</v>
      </c>
      <c r="J191" s="35">
        <f t="shared" ca="1" si="4"/>
        <v>0.05</v>
      </c>
    </row>
    <row r="192" spans="6:10" x14ac:dyDescent="0.2">
      <c r="F192" cm="1">
        <f t="array" aca="1" ref="F192" ca="1">INDEX(LU_Years,RANDBETWEEN(1,COUNTA(LU_Years)))</f>
        <v>2022</v>
      </c>
      <c r="G192" t="str" cm="1">
        <f t="array" aca="1" ref="G192" ca="1">INDEX(LU_Categories,RANDBETWEEN(1,COUNTA(LU_Categories)))</f>
        <v>Accessories</v>
      </c>
      <c r="H192" t="str" cm="1">
        <f t="array" aca="1" ref="H192" ca="1">_xlfn.LET(_xlpm.x,MATCH(G192,LU_Categories,0),_xlpm.y,OFFSET('Lookup Data'!$E$37,,_xlpm.x),_xlpm.z,OFFSET('Lookup Data'!$E$40,,_xlpm.x,_xlpm.y,),INDEX(_xlpm.z,RANDBETWEEN(1,_xlpm.y)))</f>
        <v>Bike Racks</v>
      </c>
      <c r="I192" s="48">
        <f t="shared" ca="1" si="5"/>
        <v>400</v>
      </c>
      <c r="J192" s="35">
        <f t="shared" ca="1" si="4"/>
        <v>0.2</v>
      </c>
    </row>
    <row r="193" spans="6:10" x14ac:dyDescent="0.2">
      <c r="F193" cm="1">
        <f t="array" aca="1" ref="F193" ca="1">INDEX(LU_Years,RANDBETWEEN(1,COUNTA(LU_Years)))</f>
        <v>2020</v>
      </c>
      <c r="G193" t="str" cm="1">
        <f t="array" aca="1" ref="G193" ca="1">INDEX(LU_Categories,RANDBETWEEN(1,COUNTA(LU_Categories)))</f>
        <v>Bikes</v>
      </c>
      <c r="H193" t="str" cm="1">
        <f t="array" aca="1" ref="H193" ca="1">_xlfn.LET(_xlpm.x,MATCH(G193,LU_Categories,0),_xlpm.y,OFFSET('Lookup Data'!$E$37,,_xlpm.x),_xlpm.z,OFFSET('Lookup Data'!$E$40,,_xlpm.x,_xlpm.y,),INDEX(_xlpm.z,RANDBETWEEN(1,_xlpm.y)))</f>
        <v>Road Bikes</v>
      </c>
      <c r="I193" s="48">
        <f t="shared" ca="1" si="5"/>
        <v>1800</v>
      </c>
      <c r="J193" s="35">
        <f t="shared" ca="1" si="4"/>
        <v>0.3</v>
      </c>
    </row>
    <row r="194" spans="6:10" x14ac:dyDescent="0.2">
      <c r="F194" cm="1">
        <f t="array" aca="1" ref="F194" ca="1">INDEX(LU_Years,RANDBETWEEN(1,COUNTA(LU_Years)))</f>
        <v>2020</v>
      </c>
      <c r="G194" t="str" cm="1">
        <f t="array" aca="1" ref="G194" ca="1">INDEX(LU_Categories,RANDBETWEEN(1,COUNTA(LU_Categories)))</f>
        <v>Bikes</v>
      </c>
      <c r="H194" t="str" cm="1">
        <f t="array" aca="1" ref="H194" ca="1">_xlfn.LET(_xlpm.x,MATCH(G194,LU_Categories,0),_xlpm.y,OFFSET('Lookup Data'!$E$37,,_xlpm.x),_xlpm.z,OFFSET('Lookup Data'!$E$40,,_xlpm.x,_xlpm.y,),INDEX(_xlpm.z,RANDBETWEEN(1,_xlpm.y)))</f>
        <v>Road Bikes</v>
      </c>
      <c r="I194" s="48">
        <f t="shared" ca="1" si="5"/>
        <v>2900</v>
      </c>
      <c r="J194" s="35">
        <f t="shared" ca="1" si="4"/>
        <v>0.8</v>
      </c>
    </row>
    <row r="195" spans="6:10" x14ac:dyDescent="0.2">
      <c r="F195" cm="1">
        <f t="array" aca="1" ref="F195" ca="1">INDEX(LU_Years,RANDBETWEEN(1,COUNTA(LU_Years)))</f>
        <v>2021</v>
      </c>
      <c r="G195" t="str" cm="1">
        <f t="array" aca="1" ref="G195" ca="1">INDEX(LU_Categories,RANDBETWEEN(1,COUNTA(LU_Categories)))</f>
        <v>Clothing</v>
      </c>
      <c r="H195" t="str" cm="1">
        <f t="array" aca="1" ref="H195" ca="1">_xlfn.LET(_xlpm.x,MATCH(G195,LU_Categories,0),_xlpm.y,OFFSET('Lookup Data'!$E$37,,_xlpm.x),_xlpm.z,OFFSET('Lookup Data'!$E$40,,_xlpm.x,_xlpm.y,),INDEX(_xlpm.z,RANDBETWEEN(1,_xlpm.y)))</f>
        <v>Caps</v>
      </c>
      <c r="I195" s="48">
        <f t="shared" ca="1" si="5"/>
        <v>1800</v>
      </c>
      <c r="J195" s="35">
        <f t="shared" ca="1" si="4"/>
        <v>1</v>
      </c>
    </row>
    <row r="196" spans="6:10" x14ac:dyDescent="0.2">
      <c r="F196" cm="1">
        <f t="array" aca="1" ref="F196" ca="1">INDEX(LU_Years,RANDBETWEEN(1,COUNTA(LU_Years)))</f>
        <v>2021</v>
      </c>
      <c r="G196" t="str" cm="1">
        <f t="array" aca="1" ref="G196" ca="1">INDEX(LU_Categories,RANDBETWEEN(1,COUNTA(LU_Categories)))</f>
        <v>Components</v>
      </c>
      <c r="H196" t="str" cm="1">
        <f t="array" aca="1" ref="H196" ca="1">_xlfn.LET(_xlpm.x,MATCH(G196,LU_Categories,0),_xlpm.y,OFFSET('Lookup Data'!$E$37,,_xlpm.x),_xlpm.z,OFFSET('Lookup Data'!$E$40,,_xlpm.x,_xlpm.y,),INDEX(_xlpm.z,RANDBETWEEN(1,_xlpm.y)))</f>
        <v>Wheels</v>
      </c>
      <c r="I196" s="48">
        <f t="shared" ca="1" si="5"/>
        <v>1100</v>
      </c>
      <c r="J196" s="35">
        <f t="shared" ca="1" si="4"/>
        <v>0.3</v>
      </c>
    </row>
    <row r="197" spans="6:10" x14ac:dyDescent="0.2">
      <c r="F197" cm="1">
        <f t="array" aca="1" ref="F197" ca="1">INDEX(LU_Years,RANDBETWEEN(1,COUNTA(LU_Years)))</f>
        <v>2020</v>
      </c>
      <c r="G197" t="str" cm="1">
        <f t="array" aca="1" ref="G197" ca="1">INDEX(LU_Categories,RANDBETWEEN(1,COUNTA(LU_Categories)))</f>
        <v>Components</v>
      </c>
      <c r="H197" t="str" cm="1">
        <f t="array" aca="1" ref="H197" ca="1">_xlfn.LET(_xlpm.x,MATCH(G197,LU_Categories,0),_xlpm.y,OFFSET('Lookup Data'!$E$37,,_xlpm.x),_xlpm.z,OFFSET('Lookup Data'!$E$40,,_xlpm.x,_xlpm.y,),INDEX(_xlpm.z,RANDBETWEEN(1,_xlpm.y)))</f>
        <v>Saddles</v>
      </c>
      <c r="I197" s="48">
        <f t="shared" ca="1" si="5"/>
        <v>3100</v>
      </c>
      <c r="J197" s="35">
        <f t="shared" ca="1" si="4"/>
        <v>0.7</v>
      </c>
    </row>
    <row r="198" spans="6:10" x14ac:dyDescent="0.2">
      <c r="F198" cm="1">
        <f t="array" aca="1" ref="F198" ca="1">INDEX(LU_Years,RANDBETWEEN(1,COUNTA(LU_Years)))</f>
        <v>2020</v>
      </c>
      <c r="G198" t="str" cm="1">
        <f t="array" aca="1" ref="G198" ca="1">INDEX(LU_Categories,RANDBETWEEN(1,COUNTA(LU_Categories)))</f>
        <v>Accessories</v>
      </c>
      <c r="H198" t="str" cm="1">
        <f t="array" aca="1" ref="H198" ca="1">_xlfn.LET(_xlpm.x,MATCH(G198,LU_Categories,0),_xlpm.y,OFFSET('Lookup Data'!$E$37,,_xlpm.x),_xlpm.z,OFFSET('Lookup Data'!$E$40,,_xlpm.x,_xlpm.y,),INDEX(_xlpm.z,RANDBETWEEN(1,_xlpm.y)))</f>
        <v>Pumps</v>
      </c>
      <c r="I198" s="48">
        <f t="shared" ca="1" si="5"/>
        <v>100</v>
      </c>
      <c r="J198" s="35">
        <f t="shared" ca="1" si="4"/>
        <v>0.55000000000000004</v>
      </c>
    </row>
    <row r="199" spans="6:10" x14ac:dyDescent="0.2">
      <c r="F199" cm="1">
        <f t="array" aca="1" ref="F199" ca="1">INDEX(LU_Years,RANDBETWEEN(1,COUNTA(LU_Years)))</f>
        <v>2020</v>
      </c>
      <c r="G199" t="str" cm="1">
        <f t="array" aca="1" ref="G199" ca="1">INDEX(LU_Categories,RANDBETWEEN(1,COUNTA(LU_Categories)))</f>
        <v>Accessories</v>
      </c>
      <c r="H199" t="str" cm="1">
        <f t="array" aca="1" ref="H199" ca="1">_xlfn.LET(_xlpm.x,MATCH(G199,LU_Categories,0),_xlpm.y,OFFSET('Lookup Data'!$E$37,,_xlpm.x),_xlpm.z,OFFSET('Lookup Data'!$E$40,,_xlpm.x,_xlpm.y,),INDEX(_xlpm.z,RANDBETWEEN(1,_xlpm.y)))</f>
        <v>Bike Racks</v>
      </c>
      <c r="I199" s="48">
        <f t="shared" ca="1" si="5"/>
        <v>3400</v>
      </c>
      <c r="J199" s="35">
        <f t="shared" ca="1" si="4"/>
        <v>0.85</v>
      </c>
    </row>
    <row r="200" spans="6:10" x14ac:dyDescent="0.2">
      <c r="F200" cm="1">
        <f t="array" aca="1" ref="F200" ca="1">INDEX(LU_Years,RANDBETWEEN(1,COUNTA(LU_Years)))</f>
        <v>2020</v>
      </c>
      <c r="G200" t="str" cm="1">
        <f t="array" aca="1" ref="G200" ca="1">INDEX(LU_Categories,RANDBETWEEN(1,COUNTA(LU_Categories)))</f>
        <v>Clothing</v>
      </c>
      <c r="H200" t="str" cm="1">
        <f t="array" aca="1" ref="H200" ca="1">_xlfn.LET(_xlpm.x,MATCH(G200,LU_Categories,0),_xlpm.y,OFFSET('Lookup Data'!$E$37,,_xlpm.x),_xlpm.z,OFFSET('Lookup Data'!$E$40,,_xlpm.x,_xlpm.y,),INDEX(_xlpm.z,RANDBETWEEN(1,_xlpm.y)))</f>
        <v>Socks</v>
      </c>
      <c r="I200" s="48">
        <f t="shared" ca="1" si="5"/>
        <v>3600</v>
      </c>
      <c r="J200" s="35">
        <f t="shared" ca="1" si="4"/>
        <v>0.5</v>
      </c>
    </row>
    <row r="201" spans="6:10" x14ac:dyDescent="0.2">
      <c r="F201" cm="1">
        <f t="array" aca="1" ref="F201" ca="1">INDEX(LU_Years,RANDBETWEEN(1,COUNTA(LU_Years)))</f>
        <v>2021</v>
      </c>
      <c r="G201" t="str" cm="1">
        <f t="array" aca="1" ref="G201" ca="1">INDEX(LU_Categories,RANDBETWEEN(1,COUNTA(LU_Categories)))</f>
        <v>Clothing</v>
      </c>
      <c r="H201" t="str" cm="1">
        <f t="array" aca="1" ref="H201" ca="1">_xlfn.LET(_xlpm.x,MATCH(G201,LU_Categories,0),_xlpm.y,OFFSET('Lookup Data'!$E$37,,_xlpm.x),_xlpm.z,OFFSET('Lookup Data'!$E$40,,_xlpm.x,_xlpm.y,),INDEX(_xlpm.z,RANDBETWEEN(1,_xlpm.y)))</f>
        <v>Bib-Shorts</v>
      </c>
      <c r="I201" s="48">
        <f t="shared" ca="1" si="5"/>
        <v>1400</v>
      </c>
      <c r="J201" s="35">
        <f t="shared" ca="1" si="4"/>
        <v>0.5</v>
      </c>
    </row>
    <row r="202" spans="6:10" x14ac:dyDescent="0.2">
      <c r="F202" cm="1">
        <f t="array" aca="1" ref="F202" ca="1">INDEX(LU_Years,RANDBETWEEN(1,COUNTA(LU_Years)))</f>
        <v>2022</v>
      </c>
      <c r="G202" t="str" cm="1">
        <f t="array" aca="1" ref="G202" ca="1">INDEX(LU_Categories,RANDBETWEEN(1,COUNTA(LU_Categories)))</f>
        <v>Clothing</v>
      </c>
      <c r="H202" t="str" cm="1">
        <f t="array" aca="1" ref="H202" ca="1">_xlfn.LET(_xlpm.x,MATCH(G202,LU_Categories,0),_xlpm.y,OFFSET('Lookup Data'!$E$37,,_xlpm.x),_xlpm.z,OFFSET('Lookup Data'!$E$40,,_xlpm.x,_xlpm.y,),INDEX(_xlpm.z,RANDBETWEEN(1,_xlpm.y)))</f>
        <v>Tights</v>
      </c>
      <c r="I202" s="48">
        <f t="shared" ca="1" si="5"/>
        <v>1600</v>
      </c>
      <c r="J202" s="35">
        <f t="shared" ca="1" si="4"/>
        <v>0.1</v>
      </c>
    </row>
    <row r="203" spans="6:10" x14ac:dyDescent="0.2">
      <c r="F203" cm="1">
        <f t="array" aca="1" ref="F203" ca="1">INDEX(LU_Years,RANDBETWEEN(1,COUNTA(LU_Years)))</f>
        <v>2021</v>
      </c>
      <c r="G203" t="str" cm="1">
        <f t="array" aca="1" ref="G203" ca="1">INDEX(LU_Categories,RANDBETWEEN(1,COUNTA(LU_Categories)))</f>
        <v>Components</v>
      </c>
      <c r="H203" t="str" cm="1">
        <f t="array" aca="1" ref="H203" ca="1">_xlfn.LET(_xlpm.x,MATCH(G203,LU_Categories,0),_xlpm.y,OFFSET('Lookup Data'!$E$37,,_xlpm.x),_xlpm.z,OFFSET('Lookup Data'!$E$40,,_xlpm.x,_xlpm.y,),INDEX(_xlpm.z,RANDBETWEEN(1,_xlpm.y)))</f>
        <v>Handlebars</v>
      </c>
      <c r="I203" s="48">
        <f t="shared" ca="1" si="5"/>
        <v>1400</v>
      </c>
      <c r="J203" s="35">
        <f t="shared" ca="1" si="4"/>
        <v>0.9</v>
      </c>
    </row>
    <row r="204" spans="6:10" x14ac:dyDescent="0.2">
      <c r="F204" cm="1">
        <f t="array" aca="1" ref="F204" ca="1">INDEX(LU_Years,RANDBETWEEN(1,COUNTA(LU_Years)))</f>
        <v>2022</v>
      </c>
      <c r="G204" t="str" cm="1">
        <f t="array" aca="1" ref="G204" ca="1">INDEX(LU_Categories,RANDBETWEEN(1,COUNTA(LU_Categories)))</f>
        <v>Clothing</v>
      </c>
      <c r="H204" t="str" cm="1">
        <f t="array" aca="1" ref="H204" ca="1">_xlfn.LET(_xlpm.x,MATCH(G204,LU_Categories,0),_xlpm.y,OFFSET('Lookup Data'!$E$37,,_xlpm.x),_xlpm.z,OFFSET('Lookup Data'!$E$40,,_xlpm.x,_xlpm.y,),INDEX(_xlpm.z,RANDBETWEEN(1,_xlpm.y)))</f>
        <v>Caps</v>
      </c>
      <c r="I204" s="48">
        <f t="shared" ca="1" si="5"/>
        <v>3800</v>
      </c>
      <c r="J204" s="35">
        <f t="shared" ca="1" si="4"/>
        <v>0.15</v>
      </c>
    </row>
    <row r="205" spans="6:10" x14ac:dyDescent="0.2">
      <c r="F205" cm="1">
        <f t="array" aca="1" ref="F205" ca="1">INDEX(LU_Years,RANDBETWEEN(1,COUNTA(LU_Years)))</f>
        <v>2022</v>
      </c>
      <c r="G205" t="str" cm="1">
        <f t="array" aca="1" ref="G205" ca="1">INDEX(LU_Categories,RANDBETWEEN(1,COUNTA(LU_Categories)))</f>
        <v>Clothing</v>
      </c>
      <c r="H205" t="str" cm="1">
        <f t="array" aca="1" ref="H205" ca="1">_xlfn.LET(_xlpm.x,MATCH(G205,LU_Categories,0),_xlpm.y,OFFSET('Lookup Data'!$E$37,,_xlpm.x),_xlpm.z,OFFSET('Lookup Data'!$E$40,,_xlpm.x,_xlpm.y,),INDEX(_xlpm.z,RANDBETWEEN(1,_xlpm.y)))</f>
        <v>Shorts</v>
      </c>
      <c r="I205" s="48">
        <f t="shared" ca="1" si="5"/>
        <v>800</v>
      </c>
      <c r="J205" s="35">
        <f t="shared" ref="J205:J268" ca="1" si="6">RANDBETWEEN(1,20)/20</f>
        <v>0.4</v>
      </c>
    </row>
    <row r="206" spans="6:10" x14ac:dyDescent="0.2">
      <c r="F206" cm="1">
        <f t="array" aca="1" ref="F206" ca="1">INDEX(LU_Years,RANDBETWEEN(1,COUNTA(LU_Years)))</f>
        <v>2020</v>
      </c>
      <c r="G206" t="str" cm="1">
        <f t="array" aca="1" ref="G206" ca="1">INDEX(LU_Categories,RANDBETWEEN(1,COUNTA(LU_Categories)))</f>
        <v>Components</v>
      </c>
      <c r="H206" t="str" cm="1">
        <f t="array" aca="1" ref="H206" ca="1">_xlfn.LET(_xlpm.x,MATCH(G206,LU_Categories,0),_xlpm.y,OFFSET('Lookup Data'!$E$37,,_xlpm.x),_xlpm.z,OFFSET('Lookup Data'!$E$40,,_xlpm.x,_xlpm.y,),INDEX(_xlpm.z,RANDBETWEEN(1,_xlpm.y)))</f>
        <v>Brakes</v>
      </c>
      <c r="I206" s="48">
        <f t="shared" ref="I206:I269" ca="1" si="7">RANDBETWEEN(1,40)*100</f>
        <v>3500</v>
      </c>
      <c r="J206" s="35">
        <f t="shared" ca="1" si="6"/>
        <v>0.15</v>
      </c>
    </row>
    <row r="207" spans="6:10" x14ac:dyDescent="0.2">
      <c r="F207" cm="1">
        <f t="array" aca="1" ref="F207" ca="1">INDEX(LU_Years,RANDBETWEEN(1,COUNTA(LU_Years)))</f>
        <v>2021</v>
      </c>
      <c r="G207" t="str" cm="1">
        <f t="array" aca="1" ref="G207" ca="1">INDEX(LU_Categories,RANDBETWEEN(1,COUNTA(LU_Categories)))</f>
        <v>Components</v>
      </c>
      <c r="H207" t="str" cm="1">
        <f t="array" aca="1" ref="H207" ca="1">_xlfn.LET(_xlpm.x,MATCH(G207,LU_Categories,0),_xlpm.y,OFFSET('Lookup Data'!$E$37,,_xlpm.x),_xlpm.z,OFFSET('Lookup Data'!$E$40,,_xlpm.x,_xlpm.y,),INDEX(_xlpm.z,RANDBETWEEN(1,_xlpm.y)))</f>
        <v>Brakes</v>
      </c>
      <c r="I207" s="48">
        <f t="shared" ca="1" si="7"/>
        <v>3800</v>
      </c>
      <c r="J207" s="35">
        <f t="shared" ca="1" si="6"/>
        <v>0.95</v>
      </c>
    </row>
    <row r="208" spans="6:10" x14ac:dyDescent="0.2">
      <c r="F208" cm="1">
        <f t="array" aca="1" ref="F208" ca="1">INDEX(LU_Years,RANDBETWEEN(1,COUNTA(LU_Years)))</f>
        <v>2021</v>
      </c>
      <c r="G208" t="str" cm="1">
        <f t="array" aca="1" ref="G208" ca="1">INDEX(LU_Categories,RANDBETWEEN(1,COUNTA(LU_Categories)))</f>
        <v>Clothing</v>
      </c>
      <c r="H208" t="str" cm="1">
        <f t="array" aca="1" ref="H208" ca="1">_xlfn.LET(_xlpm.x,MATCH(G208,LU_Categories,0),_xlpm.y,OFFSET('Lookup Data'!$E$37,,_xlpm.x),_xlpm.z,OFFSET('Lookup Data'!$E$40,,_xlpm.x,_xlpm.y,),INDEX(_xlpm.z,RANDBETWEEN(1,_xlpm.y)))</f>
        <v>Vests</v>
      </c>
      <c r="I208" s="48">
        <f t="shared" ca="1" si="7"/>
        <v>2800</v>
      </c>
      <c r="J208" s="35">
        <f t="shared" ca="1" si="6"/>
        <v>0.4</v>
      </c>
    </row>
    <row r="209" spans="6:10" x14ac:dyDescent="0.2">
      <c r="F209" cm="1">
        <f t="array" aca="1" ref="F209" ca="1">INDEX(LU_Years,RANDBETWEEN(1,COUNTA(LU_Years)))</f>
        <v>2021</v>
      </c>
      <c r="G209" t="str" cm="1">
        <f t="array" aca="1" ref="G209" ca="1">INDEX(LU_Categories,RANDBETWEEN(1,COUNTA(LU_Categories)))</f>
        <v>Accessories</v>
      </c>
      <c r="H209" t="str" cm="1">
        <f t="array" aca="1" ref="H209" ca="1">_xlfn.LET(_xlpm.x,MATCH(G209,LU_Categories,0),_xlpm.y,OFFSET('Lookup Data'!$E$37,,_xlpm.x),_xlpm.z,OFFSET('Lookup Data'!$E$40,,_xlpm.x,_xlpm.y,),INDEX(_xlpm.z,RANDBETWEEN(1,_xlpm.y)))</f>
        <v>Lights</v>
      </c>
      <c r="I209" s="48">
        <f t="shared" ca="1" si="7"/>
        <v>2700</v>
      </c>
      <c r="J209" s="35">
        <f t="shared" ca="1" si="6"/>
        <v>0.5</v>
      </c>
    </row>
    <row r="210" spans="6:10" x14ac:dyDescent="0.2">
      <c r="F210" cm="1">
        <f t="array" aca="1" ref="F210" ca="1">INDEX(LU_Years,RANDBETWEEN(1,COUNTA(LU_Years)))</f>
        <v>2022</v>
      </c>
      <c r="G210" t="str" cm="1">
        <f t="array" aca="1" ref="G210" ca="1">INDEX(LU_Categories,RANDBETWEEN(1,COUNTA(LU_Categories)))</f>
        <v>Accessories</v>
      </c>
      <c r="H210" t="str" cm="1">
        <f t="array" aca="1" ref="H210" ca="1">_xlfn.LET(_xlpm.x,MATCH(G210,LU_Categories,0),_xlpm.y,OFFSET('Lookup Data'!$E$37,,_xlpm.x),_xlpm.z,OFFSET('Lookup Data'!$E$40,,_xlpm.x,_xlpm.y,),INDEX(_xlpm.z,RANDBETWEEN(1,_xlpm.y)))</f>
        <v>Pumps</v>
      </c>
      <c r="I210" s="48">
        <f t="shared" ca="1" si="7"/>
        <v>3700</v>
      </c>
      <c r="J210" s="35">
        <f t="shared" ca="1" si="6"/>
        <v>0.9</v>
      </c>
    </row>
    <row r="211" spans="6:10" x14ac:dyDescent="0.2">
      <c r="F211" cm="1">
        <f t="array" aca="1" ref="F211" ca="1">INDEX(LU_Years,RANDBETWEEN(1,COUNTA(LU_Years)))</f>
        <v>2022</v>
      </c>
      <c r="G211" t="str" cm="1">
        <f t="array" aca="1" ref="G211" ca="1">INDEX(LU_Categories,RANDBETWEEN(1,COUNTA(LU_Categories)))</f>
        <v>Components</v>
      </c>
      <c r="H211" t="str" cm="1">
        <f t="array" aca="1" ref="H211" ca="1">_xlfn.LET(_xlpm.x,MATCH(G211,LU_Categories,0),_xlpm.y,OFFSET('Lookup Data'!$E$37,,_xlpm.x),_xlpm.z,OFFSET('Lookup Data'!$E$40,,_xlpm.x,_xlpm.y,),INDEX(_xlpm.z,RANDBETWEEN(1,_xlpm.y)))</f>
        <v>Pedals</v>
      </c>
      <c r="I211" s="48">
        <f t="shared" ca="1" si="7"/>
        <v>2400</v>
      </c>
      <c r="J211" s="35">
        <f t="shared" ca="1" si="6"/>
        <v>0.95</v>
      </c>
    </row>
    <row r="212" spans="6:10" x14ac:dyDescent="0.2">
      <c r="F212" cm="1">
        <f t="array" aca="1" ref="F212" ca="1">INDEX(LU_Years,RANDBETWEEN(1,COUNTA(LU_Years)))</f>
        <v>2020</v>
      </c>
      <c r="G212" t="str" cm="1">
        <f t="array" aca="1" ref="G212" ca="1">INDEX(LU_Categories,RANDBETWEEN(1,COUNTA(LU_Categories)))</f>
        <v>Accessories</v>
      </c>
      <c r="H212" t="str" cm="1">
        <f t="array" aca="1" ref="H212" ca="1">_xlfn.LET(_xlpm.x,MATCH(G212,LU_Categories,0),_xlpm.y,OFFSET('Lookup Data'!$E$37,,_xlpm.x),_xlpm.z,OFFSET('Lookup Data'!$E$40,,_xlpm.x,_xlpm.y,),INDEX(_xlpm.z,RANDBETWEEN(1,_xlpm.y)))</f>
        <v>Locks</v>
      </c>
      <c r="I212" s="48">
        <f t="shared" ca="1" si="7"/>
        <v>500</v>
      </c>
      <c r="J212" s="35">
        <f t="shared" ca="1" si="6"/>
        <v>1</v>
      </c>
    </row>
    <row r="213" spans="6:10" x14ac:dyDescent="0.2">
      <c r="F213" cm="1">
        <f t="array" aca="1" ref="F213" ca="1">INDEX(LU_Years,RANDBETWEEN(1,COUNTA(LU_Years)))</f>
        <v>2021</v>
      </c>
      <c r="G213" t="str" cm="1">
        <f t="array" aca="1" ref="G213" ca="1">INDEX(LU_Categories,RANDBETWEEN(1,COUNTA(LU_Categories)))</f>
        <v>Bikes</v>
      </c>
      <c r="H213" t="str" cm="1">
        <f t="array" aca="1" ref="H213" ca="1">_xlfn.LET(_xlpm.x,MATCH(G213,LU_Categories,0),_xlpm.y,OFFSET('Lookup Data'!$E$37,,_xlpm.x),_xlpm.z,OFFSET('Lookup Data'!$E$40,,_xlpm.x,_xlpm.y,),INDEX(_xlpm.z,RANDBETWEEN(1,_xlpm.y)))</f>
        <v>Touring Bikes</v>
      </c>
      <c r="I213" s="48">
        <f t="shared" ca="1" si="7"/>
        <v>3200</v>
      </c>
      <c r="J213" s="35">
        <f t="shared" ca="1" si="6"/>
        <v>0.75</v>
      </c>
    </row>
    <row r="214" spans="6:10" x14ac:dyDescent="0.2">
      <c r="F214" cm="1">
        <f t="array" aca="1" ref="F214" ca="1">INDEX(LU_Years,RANDBETWEEN(1,COUNTA(LU_Years)))</f>
        <v>2020</v>
      </c>
      <c r="G214" t="str" cm="1">
        <f t="array" aca="1" ref="G214" ca="1">INDEX(LU_Categories,RANDBETWEEN(1,COUNTA(LU_Categories)))</f>
        <v>Components</v>
      </c>
      <c r="H214" t="str" cm="1">
        <f t="array" aca="1" ref="H214" ca="1">_xlfn.LET(_xlpm.x,MATCH(G214,LU_Categories,0),_xlpm.y,OFFSET('Lookup Data'!$E$37,,_xlpm.x),_xlpm.z,OFFSET('Lookup Data'!$E$40,,_xlpm.x,_xlpm.y,),INDEX(_xlpm.z,RANDBETWEEN(1,_xlpm.y)))</f>
        <v>Pedals</v>
      </c>
      <c r="I214" s="48">
        <f t="shared" ca="1" si="7"/>
        <v>2400</v>
      </c>
      <c r="J214" s="35">
        <f t="shared" ca="1" si="6"/>
        <v>0.9</v>
      </c>
    </row>
    <row r="215" spans="6:10" x14ac:dyDescent="0.2">
      <c r="F215" cm="1">
        <f t="array" aca="1" ref="F215" ca="1">INDEX(LU_Years,RANDBETWEEN(1,COUNTA(LU_Years)))</f>
        <v>2021</v>
      </c>
      <c r="G215" t="str" cm="1">
        <f t="array" aca="1" ref="G215" ca="1">INDEX(LU_Categories,RANDBETWEEN(1,COUNTA(LU_Categories)))</f>
        <v>Clothing</v>
      </c>
      <c r="H215" t="str" cm="1">
        <f t="array" aca="1" ref="H215" ca="1">_xlfn.LET(_xlpm.x,MATCH(G215,LU_Categories,0),_xlpm.y,OFFSET('Lookup Data'!$E$37,,_xlpm.x),_xlpm.z,OFFSET('Lookup Data'!$E$40,,_xlpm.x,_xlpm.y,),INDEX(_xlpm.z,RANDBETWEEN(1,_xlpm.y)))</f>
        <v>Gloves</v>
      </c>
      <c r="I215" s="48">
        <f t="shared" ca="1" si="7"/>
        <v>3900</v>
      </c>
      <c r="J215" s="35">
        <f t="shared" ca="1" si="6"/>
        <v>0.2</v>
      </c>
    </row>
    <row r="216" spans="6:10" x14ac:dyDescent="0.2">
      <c r="F216" cm="1">
        <f t="array" aca="1" ref="F216" ca="1">INDEX(LU_Years,RANDBETWEEN(1,COUNTA(LU_Years)))</f>
        <v>2022</v>
      </c>
      <c r="G216" t="str" cm="1">
        <f t="array" aca="1" ref="G216" ca="1">INDEX(LU_Categories,RANDBETWEEN(1,COUNTA(LU_Categories)))</f>
        <v>Bikes</v>
      </c>
      <c r="H216" t="str" cm="1">
        <f t="array" aca="1" ref="H216" ca="1">_xlfn.LET(_xlpm.x,MATCH(G216,LU_Categories,0),_xlpm.y,OFFSET('Lookup Data'!$E$37,,_xlpm.x),_xlpm.z,OFFSET('Lookup Data'!$E$40,,_xlpm.x,_xlpm.y,),INDEX(_xlpm.z,RANDBETWEEN(1,_xlpm.y)))</f>
        <v>Touring Bikes</v>
      </c>
      <c r="I216" s="48">
        <f t="shared" ca="1" si="7"/>
        <v>2700</v>
      </c>
      <c r="J216" s="35">
        <f t="shared" ca="1" si="6"/>
        <v>0.4</v>
      </c>
    </row>
    <row r="217" spans="6:10" x14ac:dyDescent="0.2">
      <c r="F217" cm="1">
        <f t="array" aca="1" ref="F217" ca="1">INDEX(LU_Years,RANDBETWEEN(1,COUNTA(LU_Years)))</f>
        <v>2022</v>
      </c>
      <c r="G217" t="str" cm="1">
        <f t="array" aca="1" ref="G217" ca="1">INDEX(LU_Categories,RANDBETWEEN(1,COUNTA(LU_Categories)))</f>
        <v>Components</v>
      </c>
      <c r="H217" t="str" cm="1">
        <f t="array" aca="1" ref="H217" ca="1">_xlfn.LET(_xlpm.x,MATCH(G217,LU_Categories,0),_xlpm.y,OFFSET('Lookup Data'!$E$37,,_xlpm.x),_xlpm.z,OFFSET('Lookup Data'!$E$40,,_xlpm.x,_xlpm.y,),INDEX(_xlpm.z,RANDBETWEEN(1,_xlpm.y)))</f>
        <v>Handlebars</v>
      </c>
      <c r="I217" s="48">
        <f t="shared" ca="1" si="7"/>
        <v>3300</v>
      </c>
      <c r="J217" s="35">
        <f t="shared" ca="1" si="6"/>
        <v>0.15</v>
      </c>
    </row>
    <row r="218" spans="6:10" x14ac:dyDescent="0.2">
      <c r="F218" cm="1">
        <f t="array" aca="1" ref="F218" ca="1">INDEX(LU_Years,RANDBETWEEN(1,COUNTA(LU_Years)))</f>
        <v>2020</v>
      </c>
      <c r="G218" t="str" cm="1">
        <f t="array" aca="1" ref="G218" ca="1">INDEX(LU_Categories,RANDBETWEEN(1,COUNTA(LU_Categories)))</f>
        <v>Clothing</v>
      </c>
      <c r="H218" t="str" cm="1">
        <f t="array" aca="1" ref="H218" ca="1">_xlfn.LET(_xlpm.x,MATCH(G218,LU_Categories,0),_xlpm.y,OFFSET('Lookup Data'!$E$37,,_xlpm.x),_xlpm.z,OFFSET('Lookup Data'!$E$40,,_xlpm.x,_xlpm.y,),INDEX(_xlpm.z,RANDBETWEEN(1,_xlpm.y)))</f>
        <v>Jerseys</v>
      </c>
      <c r="I218" s="48">
        <f t="shared" ca="1" si="7"/>
        <v>1400</v>
      </c>
      <c r="J218" s="35">
        <f t="shared" ca="1" si="6"/>
        <v>0.75</v>
      </c>
    </row>
    <row r="219" spans="6:10" x14ac:dyDescent="0.2">
      <c r="F219" cm="1">
        <f t="array" aca="1" ref="F219" ca="1">INDEX(LU_Years,RANDBETWEEN(1,COUNTA(LU_Years)))</f>
        <v>2022</v>
      </c>
      <c r="G219" t="str" cm="1">
        <f t="array" aca="1" ref="G219" ca="1">INDEX(LU_Categories,RANDBETWEEN(1,COUNTA(LU_Categories)))</f>
        <v>Accessories</v>
      </c>
      <c r="H219" t="str" cm="1">
        <f t="array" aca="1" ref="H219" ca="1">_xlfn.LET(_xlpm.x,MATCH(G219,LU_Categories,0),_xlpm.y,OFFSET('Lookup Data'!$E$37,,_xlpm.x),_xlpm.z,OFFSET('Lookup Data'!$E$40,,_xlpm.x,_xlpm.y,),INDEX(_xlpm.z,RANDBETWEEN(1,_xlpm.y)))</f>
        <v>Bike Racks</v>
      </c>
      <c r="I219" s="48">
        <f t="shared" ca="1" si="7"/>
        <v>2100</v>
      </c>
      <c r="J219" s="35">
        <f t="shared" ca="1" si="6"/>
        <v>0.15</v>
      </c>
    </row>
    <row r="220" spans="6:10" x14ac:dyDescent="0.2">
      <c r="F220" cm="1">
        <f t="array" aca="1" ref="F220" ca="1">INDEX(LU_Years,RANDBETWEEN(1,COUNTA(LU_Years)))</f>
        <v>2020</v>
      </c>
      <c r="G220" t="str" cm="1">
        <f t="array" aca="1" ref="G220" ca="1">INDEX(LU_Categories,RANDBETWEEN(1,COUNTA(LU_Categories)))</f>
        <v>Accessories</v>
      </c>
      <c r="H220" t="str" cm="1">
        <f t="array" aca="1" ref="H220" ca="1">_xlfn.LET(_xlpm.x,MATCH(G220,LU_Categories,0),_xlpm.y,OFFSET('Lookup Data'!$E$37,,_xlpm.x),_xlpm.z,OFFSET('Lookup Data'!$E$40,,_xlpm.x,_xlpm.y,),INDEX(_xlpm.z,RANDBETWEEN(1,_xlpm.y)))</f>
        <v>Tyres and Tubes</v>
      </c>
      <c r="I220" s="48">
        <f t="shared" ca="1" si="7"/>
        <v>2300</v>
      </c>
      <c r="J220" s="35">
        <f t="shared" ca="1" si="6"/>
        <v>0.6</v>
      </c>
    </row>
    <row r="221" spans="6:10" x14ac:dyDescent="0.2">
      <c r="F221" cm="1">
        <f t="array" aca="1" ref="F221" ca="1">INDEX(LU_Years,RANDBETWEEN(1,COUNTA(LU_Years)))</f>
        <v>2021</v>
      </c>
      <c r="G221" t="str" cm="1">
        <f t="array" aca="1" ref="G221" ca="1">INDEX(LU_Categories,RANDBETWEEN(1,COUNTA(LU_Categories)))</f>
        <v>Clothing</v>
      </c>
      <c r="H221" t="str" cm="1">
        <f t="array" aca="1" ref="H221" ca="1">_xlfn.LET(_xlpm.x,MATCH(G221,LU_Categories,0),_xlpm.y,OFFSET('Lookup Data'!$E$37,,_xlpm.x),_xlpm.z,OFFSET('Lookup Data'!$E$40,,_xlpm.x,_xlpm.y,),INDEX(_xlpm.z,RANDBETWEEN(1,_xlpm.y)))</f>
        <v>Jerseys</v>
      </c>
      <c r="I221" s="48">
        <f t="shared" ca="1" si="7"/>
        <v>2700</v>
      </c>
      <c r="J221" s="35">
        <f t="shared" ca="1" si="6"/>
        <v>0.15</v>
      </c>
    </row>
    <row r="222" spans="6:10" x14ac:dyDescent="0.2">
      <c r="F222" cm="1">
        <f t="array" aca="1" ref="F222" ca="1">INDEX(LU_Years,RANDBETWEEN(1,COUNTA(LU_Years)))</f>
        <v>2021</v>
      </c>
      <c r="G222" t="str" cm="1">
        <f t="array" aca="1" ref="G222" ca="1">INDEX(LU_Categories,RANDBETWEEN(1,COUNTA(LU_Categories)))</f>
        <v>Clothing</v>
      </c>
      <c r="H222" t="str" cm="1">
        <f t="array" aca="1" ref="H222" ca="1">_xlfn.LET(_xlpm.x,MATCH(G222,LU_Categories,0),_xlpm.y,OFFSET('Lookup Data'!$E$37,,_xlpm.x),_xlpm.z,OFFSET('Lookup Data'!$E$40,,_xlpm.x,_xlpm.y,),INDEX(_xlpm.z,RANDBETWEEN(1,_xlpm.y)))</f>
        <v>Gloves</v>
      </c>
      <c r="I222" s="48">
        <f t="shared" ca="1" si="7"/>
        <v>300</v>
      </c>
      <c r="J222" s="35">
        <f t="shared" ca="1" si="6"/>
        <v>0.85</v>
      </c>
    </row>
    <row r="223" spans="6:10" x14ac:dyDescent="0.2">
      <c r="F223" cm="1">
        <f t="array" aca="1" ref="F223" ca="1">INDEX(LU_Years,RANDBETWEEN(1,COUNTA(LU_Years)))</f>
        <v>2022</v>
      </c>
      <c r="G223" t="str" cm="1">
        <f t="array" aca="1" ref="G223" ca="1">INDEX(LU_Categories,RANDBETWEEN(1,COUNTA(LU_Categories)))</f>
        <v>Bikes</v>
      </c>
      <c r="H223" t="str" cm="1">
        <f t="array" aca="1" ref="H223" ca="1">_xlfn.LET(_xlpm.x,MATCH(G223,LU_Categories,0),_xlpm.y,OFFSET('Lookup Data'!$E$37,,_xlpm.x),_xlpm.z,OFFSET('Lookup Data'!$E$40,,_xlpm.x,_xlpm.y,),INDEX(_xlpm.z,RANDBETWEEN(1,_xlpm.y)))</f>
        <v>Cargo Bikes</v>
      </c>
      <c r="I223" s="48">
        <f t="shared" ca="1" si="7"/>
        <v>3400</v>
      </c>
      <c r="J223" s="35">
        <f t="shared" ca="1" si="6"/>
        <v>0.65</v>
      </c>
    </row>
    <row r="224" spans="6:10" x14ac:dyDescent="0.2">
      <c r="F224" cm="1">
        <f t="array" aca="1" ref="F224" ca="1">INDEX(LU_Years,RANDBETWEEN(1,COUNTA(LU_Years)))</f>
        <v>2022</v>
      </c>
      <c r="G224" t="str" cm="1">
        <f t="array" aca="1" ref="G224" ca="1">INDEX(LU_Categories,RANDBETWEEN(1,COUNTA(LU_Categories)))</f>
        <v>Clothing</v>
      </c>
      <c r="H224" t="str" cm="1">
        <f t="array" aca="1" ref="H224" ca="1">_xlfn.LET(_xlpm.x,MATCH(G224,LU_Categories,0),_xlpm.y,OFFSET('Lookup Data'!$E$37,,_xlpm.x),_xlpm.z,OFFSET('Lookup Data'!$E$40,,_xlpm.x,_xlpm.y,),INDEX(_xlpm.z,RANDBETWEEN(1,_xlpm.y)))</f>
        <v>Gloves</v>
      </c>
      <c r="I224" s="48">
        <f t="shared" ca="1" si="7"/>
        <v>1800</v>
      </c>
      <c r="J224" s="35">
        <f t="shared" ca="1" si="6"/>
        <v>0.35</v>
      </c>
    </row>
    <row r="225" spans="6:10" x14ac:dyDescent="0.2">
      <c r="F225" cm="1">
        <f t="array" aca="1" ref="F225" ca="1">INDEX(LU_Years,RANDBETWEEN(1,COUNTA(LU_Years)))</f>
        <v>2020</v>
      </c>
      <c r="G225" t="str" cm="1">
        <f t="array" aca="1" ref="G225" ca="1">INDEX(LU_Categories,RANDBETWEEN(1,COUNTA(LU_Categories)))</f>
        <v>Bikes</v>
      </c>
      <c r="H225" t="str" cm="1">
        <f t="array" aca="1" ref="H225" ca="1">_xlfn.LET(_xlpm.x,MATCH(G225,LU_Categories,0),_xlpm.y,OFFSET('Lookup Data'!$E$37,,_xlpm.x),_xlpm.z,OFFSET('Lookup Data'!$E$40,,_xlpm.x,_xlpm.y,),INDEX(_xlpm.z,RANDBETWEEN(1,_xlpm.y)))</f>
        <v>Road Bikes</v>
      </c>
      <c r="I225" s="48">
        <f t="shared" ca="1" si="7"/>
        <v>1200</v>
      </c>
      <c r="J225" s="35">
        <f t="shared" ca="1" si="6"/>
        <v>1</v>
      </c>
    </row>
    <row r="226" spans="6:10" x14ac:dyDescent="0.2">
      <c r="F226" cm="1">
        <f t="array" aca="1" ref="F226" ca="1">INDEX(LU_Years,RANDBETWEEN(1,COUNTA(LU_Years)))</f>
        <v>2020</v>
      </c>
      <c r="G226" t="str" cm="1">
        <f t="array" aca="1" ref="G226" ca="1">INDEX(LU_Categories,RANDBETWEEN(1,COUNTA(LU_Categories)))</f>
        <v>Clothing</v>
      </c>
      <c r="H226" t="str" cm="1">
        <f t="array" aca="1" ref="H226" ca="1">_xlfn.LET(_xlpm.x,MATCH(G226,LU_Categories,0),_xlpm.y,OFFSET('Lookup Data'!$E$37,,_xlpm.x),_xlpm.z,OFFSET('Lookup Data'!$E$40,,_xlpm.x,_xlpm.y,),INDEX(_xlpm.z,RANDBETWEEN(1,_xlpm.y)))</f>
        <v>Socks</v>
      </c>
      <c r="I226" s="48">
        <f t="shared" ca="1" si="7"/>
        <v>800</v>
      </c>
      <c r="J226" s="35">
        <f t="shared" ca="1" si="6"/>
        <v>0.15</v>
      </c>
    </row>
    <row r="227" spans="6:10" x14ac:dyDescent="0.2">
      <c r="F227" cm="1">
        <f t="array" aca="1" ref="F227" ca="1">INDEX(LU_Years,RANDBETWEEN(1,COUNTA(LU_Years)))</f>
        <v>2022</v>
      </c>
      <c r="G227" t="str" cm="1">
        <f t="array" aca="1" ref="G227" ca="1">INDEX(LU_Categories,RANDBETWEEN(1,COUNTA(LU_Categories)))</f>
        <v>Components</v>
      </c>
      <c r="H227" t="str" cm="1">
        <f t="array" aca="1" ref="H227" ca="1">_xlfn.LET(_xlpm.x,MATCH(G227,LU_Categories,0),_xlpm.y,OFFSET('Lookup Data'!$E$37,,_xlpm.x),_xlpm.z,OFFSET('Lookup Data'!$E$40,,_xlpm.x,_xlpm.y,),INDEX(_xlpm.z,RANDBETWEEN(1,_xlpm.y)))</f>
        <v>Bottom Brackets</v>
      </c>
      <c r="I227" s="48">
        <f t="shared" ca="1" si="7"/>
        <v>1100</v>
      </c>
      <c r="J227" s="35">
        <f t="shared" ca="1" si="6"/>
        <v>0.85</v>
      </c>
    </row>
    <row r="228" spans="6:10" x14ac:dyDescent="0.2">
      <c r="F228" cm="1">
        <f t="array" aca="1" ref="F228" ca="1">INDEX(LU_Years,RANDBETWEEN(1,COUNTA(LU_Years)))</f>
        <v>2021</v>
      </c>
      <c r="G228" t="str" cm="1">
        <f t="array" aca="1" ref="G228" ca="1">INDEX(LU_Categories,RANDBETWEEN(1,COUNTA(LU_Categories)))</f>
        <v>Clothing</v>
      </c>
      <c r="H228" t="str" cm="1">
        <f t="array" aca="1" ref="H228" ca="1">_xlfn.LET(_xlpm.x,MATCH(G228,LU_Categories,0),_xlpm.y,OFFSET('Lookup Data'!$E$37,,_xlpm.x),_xlpm.z,OFFSET('Lookup Data'!$E$40,,_xlpm.x,_xlpm.y,),INDEX(_xlpm.z,RANDBETWEEN(1,_xlpm.y)))</f>
        <v>Shorts</v>
      </c>
      <c r="I228" s="48">
        <f t="shared" ca="1" si="7"/>
        <v>500</v>
      </c>
      <c r="J228" s="35">
        <f t="shared" ca="1" si="6"/>
        <v>1</v>
      </c>
    </row>
    <row r="229" spans="6:10" x14ac:dyDescent="0.2">
      <c r="F229" cm="1">
        <f t="array" aca="1" ref="F229" ca="1">INDEX(LU_Years,RANDBETWEEN(1,COUNTA(LU_Years)))</f>
        <v>2021</v>
      </c>
      <c r="G229" t="str" cm="1">
        <f t="array" aca="1" ref="G229" ca="1">INDEX(LU_Categories,RANDBETWEEN(1,COUNTA(LU_Categories)))</f>
        <v>Clothing</v>
      </c>
      <c r="H229" t="str" cm="1">
        <f t="array" aca="1" ref="H229" ca="1">_xlfn.LET(_xlpm.x,MATCH(G229,LU_Categories,0),_xlpm.y,OFFSET('Lookup Data'!$E$37,,_xlpm.x),_xlpm.z,OFFSET('Lookup Data'!$E$40,,_xlpm.x,_xlpm.y,),INDEX(_xlpm.z,RANDBETWEEN(1,_xlpm.y)))</f>
        <v>Socks</v>
      </c>
      <c r="I229" s="48">
        <f t="shared" ca="1" si="7"/>
        <v>3800</v>
      </c>
      <c r="J229" s="35">
        <f t="shared" ca="1" si="6"/>
        <v>1</v>
      </c>
    </row>
    <row r="230" spans="6:10" x14ac:dyDescent="0.2">
      <c r="F230" cm="1">
        <f t="array" aca="1" ref="F230" ca="1">INDEX(LU_Years,RANDBETWEEN(1,COUNTA(LU_Years)))</f>
        <v>2020</v>
      </c>
      <c r="G230" t="str" cm="1">
        <f t="array" aca="1" ref="G230" ca="1">INDEX(LU_Categories,RANDBETWEEN(1,COUNTA(LU_Categories)))</f>
        <v>Components</v>
      </c>
      <c r="H230" t="str" cm="1">
        <f t="array" aca="1" ref="H230" ca="1">_xlfn.LET(_xlpm.x,MATCH(G230,LU_Categories,0),_xlpm.y,OFFSET('Lookup Data'!$E$37,,_xlpm.x),_xlpm.z,OFFSET('Lookup Data'!$E$40,,_xlpm.x,_xlpm.y,),INDEX(_xlpm.z,RANDBETWEEN(1,_xlpm.y)))</f>
        <v>Chains</v>
      </c>
      <c r="I230" s="48">
        <f t="shared" ca="1" si="7"/>
        <v>2700</v>
      </c>
      <c r="J230" s="35">
        <f t="shared" ca="1" si="6"/>
        <v>0.05</v>
      </c>
    </row>
    <row r="231" spans="6:10" x14ac:dyDescent="0.2">
      <c r="F231" cm="1">
        <f t="array" aca="1" ref="F231" ca="1">INDEX(LU_Years,RANDBETWEEN(1,COUNTA(LU_Years)))</f>
        <v>2022</v>
      </c>
      <c r="G231" t="str" cm="1">
        <f t="array" aca="1" ref="G231" ca="1">INDEX(LU_Categories,RANDBETWEEN(1,COUNTA(LU_Categories)))</f>
        <v>Components</v>
      </c>
      <c r="H231" t="str" cm="1">
        <f t="array" aca="1" ref="H231" ca="1">_xlfn.LET(_xlpm.x,MATCH(G231,LU_Categories,0),_xlpm.y,OFFSET('Lookup Data'!$E$37,,_xlpm.x),_xlpm.z,OFFSET('Lookup Data'!$E$40,,_xlpm.x,_xlpm.y,),INDEX(_xlpm.z,RANDBETWEEN(1,_xlpm.y)))</f>
        <v>Saddles</v>
      </c>
      <c r="I231" s="48">
        <f t="shared" ca="1" si="7"/>
        <v>2400</v>
      </c>
      <c r="J231" s="35">
        <f t="shared" ca="1" si="6"/>
        <v>0.15</v>
      </c>
    </row>
    <row r="232" spans="6:10" x14ac:dyDescent="0.2">
      <c r="F232" cm="1">
        <f t="array" aca="1" ref="F232" ca="1">INDEX(LU_Years,RANDBETWEEN(1,COUNTA(LU_Years)))</f>
        <v>2020</v>
      </c>
      <c r="G232" t="str" cm="1">
        <f t="array" aca="1" ref="G232" ca="1">INDEX(LU_Categories,RANDBETWEEN(1,COUNTA(LU_Categories)))</f>
        <v>Clothing</v>
      </c>
      <c r="H232" t="str" cm="1">
        <f t="array" aca="1" ref="H232" ca="1">_xlfn.LET(_xlpm.x,MATCH(G232,LU_Categories,0),_xlpm.y,OFFSET('Lookup Data'!$E$37,,_xlpm.x),_xlpm.z,OFFSET('Lookup Data'!$E$40,,_xlpm.x,_xlpm.y,),INDEX(_xlpm.z,RANDBETWEEN(1,_xlpm.y)))</f>
        <v>Gloves</v>
      </c>
      <c r="I232" s="48">
        <f t="shared" ca="1" si="7"/>
        <v>300</v>
      </c>
      <c r="J232" s="35">
        <f t="shared" ca="1" si="6"/>
        <v>0.75</v>
      </c>
    </row>
    <row r="233" spans="6:10" x14ac:dyDescent="0.2">
      <c r="F233" cm="1">
        <f t="array" aca="1" ref="F233" ca="1">INDEX(LU_Years,RANDBETWEEN(1,COUNTA(LU_Years)))</f>
        <v>2022</v>
      </c>
      <c r="G233" t="str" cm="1">
        <f t="array" aca="1" ref="G233" ca="1">INDEX(LU_Categories,RANDBETWEEN(1,COUNTA(LU_Categories)))</f>
        <v>Clothing</v>
      </c>
      <c r="H233" t="str" cm="1">
        <f t="array" aca="1" ref="H233" ca="1">_xlfn.LET(_xlpm.x,MATCH(G233,LU_Categories,0),_xlpm.y,OFFSET('Lookup Data'!$E$37,,_xlpm.x),_xlpm.z,OFFSET('Lookup Data'!$E$40,,_xlpm.x,_xlpm.y,),INDEX(_xlpm.z,RANDBETWEEN(1,_xlpm.y)))</f>
        <v>Bib-Shorts</v>
      </c>
      <c r="I233" s="48">
        <f t="shared" ca="1" si="7"/>
        <v>300</v>
      </c>
      <c r="J233" s="35">
        <f t="shared" ca="1" si="6"/>
        <v>0.6</v>
      </c>
    </row>
    <row r="234" spans="6:10" x14ac:dyDescent="0.2">
      <c r="F234" cm="1">
        <f t="array" aca="1" ref="F234" ca="1">INDEX(LU_Years,RANDBETWEEN(1,COUNTA(LU_Years)))</f>
        <v>2020</v>
      </c>
      <c r="G234" t="str" cm="1">
        <f t="array" aca="1" ref="G234" ca="1">INDEX(LU_Categories,RANDBETWEEN(1,COUNTA(LU_Categories)))</f>
        <v>Accessories</v>
      </c>
      <c r="H234" t="str" cm="1">
        <f t="array" aca="1" ref="H234" ca="1">_xlfn.LET(_xlpm.x,MATCH(G234,LU_Categories,0),_xlpm.y,OFFSET('Lookup Data'!$E$37,,_xlpm.x),_xlpm.z,OFFSET('Lookup Data'!$E$40,,_xlpm.x,_xlpm.y,),INDEX(_xlpm.z,RANDBETWEEN(1,_xlpm.y)))</f>
        <v>Tyres and Tubes</v>
      </c>
      <c r="I234" s="48">
        <f t="shared" ca="1" si="7"/>
        <v>1600</v>
      </c>
      <c r="J234" s="35">
        <f t="shared" ca="1" si="6"/>
        <v>1</v>
      </c>
    </row>
    <row r="235" spans="6:10" x14ac:dyDescent="0.2">
      <c r="F235" cm="1">
        <f t="array" aca="1" ref="F235" ca="1">INDEX(LU_Years,RANDBETWEEN(1,COUNTA(LU_Years)))</f>
        <v>2020</v>
      </c>
      <c r="G235" t="str" cm="1">
        <f t="array" aca="1" ref="G235" ca="1">INDEX(LU_Categories,RANDBETWEEN(1,COUNTA(LU_Categories)))</f>
        <v>Components</v>
      </c>
      <c r="H235" t="str" cm="1">
        <f t="array" aca="1" ref="H235" ca="1">_xlfn.LET(_xlpm.x,MATCH(G235,LU_Categories,0),_xlpm.y,OFFSET('Lookup Data'!$E$37,,_xlpm.x),_xlpm.z,OFFSET('Lookup Data'!$E$40,,_xlpm.x,_xlpm.y,),INDEX(_xlpm.z,RANDBETWEEN(1,_xlpm.y)))</f>
        <v>Bottom Brackets</v>
      </c>
      <c r="I235" s="48">
        <f t="shared" ca="1" si="7"/>
        <v>1100</v>
      </c>
      <c r="J235" s="35">
        <f t="shared" ca="1" si="6"/>
        <v>0.5</v>
      </c>
    </row>
    <row r="236" spans="6:10" x14ac:dyDescent="0.2">
      <c r="F236" cm="1">
        <f t="array" aca="1" ref="F236" ca="1">INDEX(LU_Years,RANDBETWEEN(1,COUNTA(LU_Years)))</f>
        <v>2022</v>
      </c>
      <c r="G236" t="str" cm="1">
        <f t="array" aca="1" ref="G236" ca="1">INDEX(LU_Categories,RANDBETWEEN(1,COUNTA(LU_Categories)))</f>
        <v>Accessories</v>
      </c>
      <c r="H236" t="str" cm="1">
        <f t="array" aca="1" ref="H236" ca="1">_xlfn.LET(_xlpm.x,MATCH(G236,LU_Categories,0),_xlpm.y,OFFSET('Lookup Data'!$E$37,,_xlpm.x),_xlpm.z,OFFSET('Lookup Data'!$E$40,,_xlpm.x,_xlpm.y,),INDEX(_xlpm.z,RANDBETWEEN(1,_xlpm.y)))</f>
        <v>Bike Racks</v>
      </c>
      <c r="I236" s="48">
        <f t="shared" ca="1" si="7"/>
        <v>1000</v>
      </c>
      <c r="J236" s="35">
        <f t="shared" ca="1" si="6"/>
        <v>0.55000000000000004</v>
      </c>
    </row>
    <row r="237" spans="6:10" x14ac:dyDescent="0.2">
      <c r="F237" cm="1">
        <f t="array" aca="1" ref="F237" ca="1">INDEX(LU_Years,RANDBETWEEN(1,COUNTA(LU_Years)))</f>
        <v>2021</v>
      </c>
      <c r="G237" t="str" cm="1">
        <f t="array" aca="1" ref="G237" ca="1">INDEX(LU_Categories,RANDBETWEEN(1,COUNTA(LU_Categories)))</f>
        <v>Accessories</v>
      </c>
      <c r="H237" t="str" cm="1">
        <f t="array" aca="1" ref="H237" ca="1">_xlfn.LET(_xlpm.x,MATCH(G237,LU_Categories,0),_xlpm.y,OFFSET('Lookup Data'!$E$37,,_xlpm.x),_xlpm.z,OFFSET('Lookup Data'!$E$40,,_xlpm.x,_xlpm.y,),INDEX(_xlpm.z,RANDBETWEEN(1,_xlpm.y)))</f>
        <v>Pumps</v>
      </c>
      <c r="I237" s="48">
        <f t="shared" ca="1" si="7"/>
        <v>800</v>
      </c>
      <c r="J237" s="35">
        <f t="shared" ca="1" si="6"/>
        <v>0.35</v>
      </c>
    </row>
    <row r="238" spans="6:10" x14ac:dyDescent="0.2">
      <c r="F238" cm="1">
        <f t="array" aca="1" ref="F238" ca="1">INDEX(LU_Years,RANDBETWEEN(1,COUNTA(LU_Years)))</f>
        <v>2020</v>
      </c>
      <c r="G238" t="str" cm="1">
        <f t="array" aca="1" ref="G238" ca="1">INDEX(LU_Categories,RANDBETWEEN(1,COUNTA(LU_Categories)))</f>
        <v>Bikes</v>
      </c>
      <c r="H238" t="str" cm="1">
        <f t="array" aca="1" ref="H238" ca="1">_xlfn.LET(_xlpm.x,MATCH(G238,LU_Categories,0),_xlpm.y,OFFSET('Lookup Data'!$E$37,,_xlpm.x),_xlpm.z,OFFSET('Lookup Data'!$E$40,,_xlpm.x,_xlpm.y,),INDEX(_xlpm.z,RANDBETWEEN(1,_xlpm.y)))</f>
        <v>Cargo Bikes</v>
      </c>
      <c r="I238" s="48">
        <f t="shared" ca="1" si="7"/>
        <v>200</v>
      </c>
      <c r="J238" s="35">
        <f t="shared" ca="1" si="6"/>
        <v>0.65</v>
      </c>
    </row>
    <row r="239" spans="6:10" x14ac:dyDescent="0.2">
      <c r="F239" cm="1">
        <f t="array" aca="1" ref="F239" ca="1">INDEX(LU_Years,RANDBETWEEN(1,COUNTA(LU_Years)))</f>
        <v>2020</v>
      </c>
      <c r="G239" t="str" cm="1">
        <f t="array" aca="1" ref="G239" ca="1">INDEX(LU_Categories,RANDBETWEEN(1,COUNTA(LU_Categories)))</f>
        <v>Components</v>
      </c>
      <c r="H239" t="str" cm="1">
        <f t="array" aca="1" ref="H239" ca="1">_xlfn.LET(_xlpm.x,MATCH(G239,LU_Categories,0),_xlpm.y,OFFSET('Lookup Data'!$E$37,,_xlpm.x),_xlpm.z,OFFSET('Lookup Data'!$E$40,,_xlpm.x,_xlpm.y,),INDEX(_xlpm.z,RANDBETWEEN(1,_xlpm.y)))</f>
        <v>Wheels</v>
      </c>
      <c r="I239" s="48">
        <f t="shared" ca="1" si="7"/>
        <v>200</v>
      </c>
      <c r="J239" s="35">
        <f t="shared" ca="1" si="6"/>
        <v>0.55000000000000004</v>
      </c>
    </row>
    <row r="240" spans="6:10" x14ac:dyDescent="0.2">
      <c r="F240" cm="1">
        <f t="array" aca="1" ref="F240" ca="1">INDEX(LU_Years,RANDBETWEEN(1,COUNTA(LU_Years)))</f>
        <v>2020</v>
      </c>
      <c r="G240" t="str" cm="1">
        <f t="array" aca="1" ref="G240" ca="1">INDEX(LU_Categories,RANDBETWEEN(1,COUNTA(LU_Categories)))</f>
        <v>Accessories</v>
      </c>
      <c r="H240" t="str" cm="1">
        <f t="array" aca="1" ref="H240" ca="1">_xlfn.LET(_xlpm.x,MATCH(G240,LU_Categories,0),_xlpm.y,OFFSET('Lookup Data'!$E$37,,_xlpm.x),_xlpm.z,OFFSET('Lookup Data'!$E$40,,_xlpm.x,_xlpm.y,),INDEX(_xlpm.z,RANDBETWEEN(1,_xlpm.y)))</f>
        <v>Lights</v>
      </c>
      <c r="I240" s="48">
        <f t="shared" ca="1" si="7"/>
        <v>700</v>
      </c>
      <c r="J240" s="35">
        <f t="shared" ca="1" si="6"/>
        <v>0.85</v>
      </c>
    </row>
    <row r="241" spans="6:10" x14ac:dyDescent="0.2">
      <c r="F241" cm="1">
        <f t="array" aca="1" ref="F241" ca="1">INDEX(LU_Years,RANDBETWEEN(1,COUNTA(LU_Years)))</f>
        <v>2021</v>
      </c>
      <c r="G241" t="str" cm="1">
        <f t="array" aca="1" ref="G241" ca="1">INDEX(LU_Categories,RANDBETWEEN(1,COUNTA(LU_Categories)))</f>
        <v>Components</v>
      </c>
      <c r="H241" t="str" cm="1">
        <f t="array" aca="1" ref="H241" ca="1">_xlfn.LET(_xlpm.x,MATCH(G241,LU_Categories,0),_xlpm.y,OFFSET('Lookup Data'!$E$37,,_xlpm.x),_xlpm.z,OFFSET('Lookup Data'!$E$40,,_xlpm.x,_xlpm.y,),INDEX(_xlpm.z,RANDBETWEEN(1,_xlpm.y)))</f>
        <v>Chains</v>
      </c>
      <c r="I241" s="48">
        <f t="shared" ca="1" si="7"/>
        <v>1900</v>
      </c>
      <c r="J241" s="35">
        <f t="shared" ca="1" si="6"/>
        <v>0.2</v>
      </c>
    </row>
    <row r="242" spans="6:10" x14ac:dyDescent="0.2">
      <c r="F242" cm="1">
        <f t="array" aca="1" ref="F242" ca="1">INDEX(LU_Years,RANDBETWEEN(1,COUNTA(LU_Years)))</f>
        <v>2021</v>
      </c>
      <c r="G242" t="str" cm="1">
        <f t="array" aca="1" ref="G242" ca="1">INDEX(LU_Categories,RANDBETWEEN(1,COUNTA(LU_Categories)))</f>
        <v>Components</v>
      </c>
      <c r="H242" t="str" cm="1">
        <f t="array" aca="1" ref="H242" ca="1">_xlfn.LET(_xlpm.x,MATCH(G242,LU_Categories,0),_xlpm.y,OFFSET('Lookup Data'!$E$37,,_xlpm.x),_xlpm.z,OFFSET('Lookup Data'!$E$40,,_xlpm.x,_xlpm.y,),INDEX(_xlpm.z,RANDBETWEEN(1,_xlpm.y)))</f>
        <v>Chains</v>
      </c>
      <c r="I242" s="48">
        <f t="shared" ca="1" si="7"/>
        <v>300</v>
      </c>
      <c r="J242" s="35">
        <f t="shared" ca="1" si="6"/>
        <v>0.5</v>
      </c>
    </row>
    <row r="243" spans="6:10" x14ac:dyDescent="0.2">
      <c r="F243" cm="1">
        <f t="array" aca="1" ref="F243" ca="1">INDEX(LU_Years,RANDBETWEEN(1,COUNTA(LU_Years)))</f>
        <v>2022</v>
      </c>
      <c r="G243" t="str" cm="1">
        <f t="array" aca="1" ref="G243" ca="1">INDEX(LU_Categories,RANDBETWEEN(1,COUNTA(LU_Categories)))</f>
        <v>Clothing</v>
      </c>
      <c r="H243" t="str" cm="1">
        <f t="array" aca="1" ref="H243" ca="1">_xlfn.LET(_xlpm.x,MATCH(G243,LU_Categories,0),_xlpm.y,OFFSET('Lookup Data'!$E$37,,_xlpm.x),_xlpm.z,OFFSET('Lookup Data'!$E$40,,_xlpm.x,_xlpm.y,),INDEX(_xlpm.z,RANDBETWEEN(1,_xlpm.y)))</f>
        <v>Gloves</v>
      </c>
      <c r="I243" s="48">
        <f t="shared" ca="1" si="7"/>
        <v>1000</v>
      </c>
      <c r="J243" s="35">
        <f t="shared" ca="1" si="6"/>
        <v>0.6</v>
      </c>
    </row>
    <row r="244" spans="6:10" x14ac:dyDescent="0.2">
      <c r="F244" cm="1">
        <f t="array" aca="1" ref="F244" ca="1">INDEX(LU_Years,RANDBETWEEN(1,COUNTA(LU_Years)))</f>
        <v>2022</v>
      </c>
      <c r="G244" t="str" cm="1">
        <f t="array" aca="1" ref="G244" ca="1">INDEX(LU_Categories,RANDBETWEEN(1,COUNTA(LU_Categories)))</f>
        <v>Accessories</v>
      </c>
      <c r="H244" t="str" cm="1">
        <f t="array" aca="1" ref="H244" ca="1">_xlfn.LET(_xlpm.x,MATCH(G244,LU_Categories,0),_xlpm.y,OFFSET('Lookup Data'!$E$37,,_xlpm.x),_xlpm.z,OFFSET('Lookup Data'!$E$40,,_xlpm.x,_xlpm.y,),INDEX(_xlpm.z,RANDBETWEEN(1,_xlpm.y)))</f>
        <v>Helmets</v>
      </c>
      <c r="I244" s="48">
        <f t="shared" ca="1" si="7"/>
        <v>3700</v>
      </c>
      <c r="J244" s="35">
        <f t="shared" ca="1" si="6"/>
        <v>0.65</v>
      </c>
    </row>
    <row r="245" spans="6:10" x14ac:dyDescent="0.2">
      <c r="F245" cm="1">
        <f t="array" aca="1" ref="F245" ca="1">INDEX(LU_Years,RANDBETWEEN(1,COUNTA(LU_Years)))</f>
        <v>2021</v>
      </c>
      <c r="G245" t="str" cm="1">
        <f t="array" aca="1" ref="G245" ca="1">INDEX(LU_Categories,RANDBETWEEN(1,COUNTA(LU_Categories)))</f>
        <v>Components</v>
      </c>
      <c r="H245" t="str" cm="1">
        <f t="array" aca="1" ref="H245" ca="1">_xlfn.LET(_xlpm.x,MATCH(G245,LU_Categories,0),_xlpm.y,OFFSET('Lookup Data'!$E$37,,_xlpm.x),_xlpm.z,OFFSET('Lookup Data'!$E$40,,_xlpm.x,_xlpm.y,),INDEX(_xlpm.z,RANDBETWEEN(1,_xlpm.y)))</f>
        <v>Chains</v>
      </c>
      <c r="I245" s="48">
        <f t="shared" ca="1" si="7"/>
        <v>2200</v>
      </c>
      <c r="J245" s="35">
        <f t="shared" ca="1" si="6"/>
        <v>0.4</v>
      </c>
    </row>
    <row r="246" spans="6:10" x14ac:dyDescent="0.2">
      <c r="F246" cm="1">
        <f t="array" aca="1" ref="F246" ca="1">INDEX(LU_Years,RANDBETWEEN(1,COUNTA(LU_Years)))</f>
        <v>2020</v>
      </c>
      <c r="G246" t="str" cm="1">
        <f t="array" aca="1" ref="G246" ca="1">INDEX(LU_Categories,RANDBETWEEN(1,COUNTA(LU_Categories)))</f>
        <v>Accessories</v>
      </c>
      <c r="H246" t="str" cm="1">
        <f t="array" aca="1" ref="H246" ca="1">_xlfn.LET(_xlpm.x,MATCH(G246,LU_Categories,0),_xlpm.y,OFFSET('Lookup Data'!$E$37,,_xlpm.x),_xlpm.z,OFFSET('Lookup Data'!$E$40,,_xlpm.x,_xlpm.y,),INDEX(_xlpm.z,RANDBETWEEN(1,_xlpm.y)))</f>
        <v>Lights</v>
      </c>
      <c r="I246" s="48">
        <f t="shared" ca="1" si="7"/>
        <v>3500</v>
      </c>
      <c r="J246" s="35">
        <f t="shared" ca="1" si="6"/>
        <v>0.45</v>
      </c>
    </row>
    <row r="247" spans="6:10" x14ac:dyDescent="0.2">
      <c r="F247" cm="1">
        <f t="array" aca="1" ref="F247" ca="1">INDEX(LU_Years,RANDBETWEEN(1,COUNTA(LU_Years)))</f>
        <v>2022</v>
      </c>
      <c r="G247" t="str" cm="1">
        <f t="array" aca="1" ref="G247" ca="1">INDEX(LU_Categories,RANDBETWEEN(1,COUNTA(LU_Categories)))</f>
        <v>Components</v>
      </c>
      <c r="H247" t="str" cm="1">
        <f t="array" aca="1" ref="H247" ca="1">_xlfn.LET(_xlpm.x,MATCH(G247,LU_Categories,0),_xlpm.y,OFFSET('Lookup Data'!$E$37,,_xlpm.x),_xlpm.z,OFFSET('Lookup Data'!$E$40,,_xlpm.x,_xlpm.y,),INDEX(_xlpm.z,RANDBETWEEN(1,_xlpm.y)))</f>
        <v>Brakes</v>
      </c>
      <c r="I247" s="48">
        <f t="shared" ca="1" si="7"/>
        <v>1000</v>
      </c>
      <c r="J247" s="35">
        <f t="shared" ca="1" si="6"/>
        <v>0.7</v>
      </c>
    </row>
    <row r="248" spans="6:10" x14ac:dyDescent="0.2">
      <c r="F248" cm="1">
        <f t="array" aca="1" ref="F248" ca="1">INDEX(LU_Years,RANDBETWEEN(1,COUNTA(LU_Years)))</f>
        <v>2021</v>
      </c>
      <c r="G248" t="str" cm="1">
        <f t="array" aca="1" ref="G248" ca="1">INDEX(LU_Categories,RANDBETWEEN(1,COUNTA(LU_Categories)))</f>
        <v>Clothing</v>
      </c>
      <c r="H248" t="str" cm="1">
        <f t="array" aca="1" ref="H248" ca="1">_xlfn.LET(_xlpm.x,MATCH(G248,LU_Categories,0),_xlpm.y,OFFSET('Lookup Data'!$E$37,,_xlpm.x),_xlpm.z,OFFSET('Lookup Data'!$E$40,,_xlpm.x,_xlpm.y,),INDEX(_xlpm.z,RANDBETWEEN(1,_xlpm.y)))</f>
        <v>Vests</v>
      </c>
      <c r="I248" s="48">
        <f t="shared" ca="1" si="7"/>
        <v>1500</v>
      </c>
      <c r="J248" s="35">
        <f t="shared" ca="1" si="6"/>
        <v>0.05</v>
      </c>
    </row>
    <row r="249" spans="6:10" x14ac:dyDescent="0.2">
      <c r="F249" cm="1">
        <f t="array" aca="1" ref="F249" ca="1">INDEX(LU_Years,RANDBETWEEN(1,COUNTA(LU_Years)))</f>
        <v>2020</v>
      </c>
      <c r="G249" t="str" cm="1">
        <f t="array" aca="1" ref="G249" ca="1">INDEX(LU_Categories,RANDBETWEEN(1,COUNTA(LU_Categories)))</f>
        <v>Components</v>
      </c>
      <c r="H249" t="str" cm="1">
        <f t="array" aca="1" ref="H249" ca="1">_xlfn.LET(_xlpm.x,MATCH(G249,LU_Categories,0),_xlpm.y,OFFSET('Lookup Data'!$E$37,,_xlpm.x),_xlpm.z,OFFSET('Lookup Data'!$E$40,,_xlpm.x,_xlpm.y,),INDEX(_xlpm.z,RANDBETWEEN(1,_xlpm.y)))</f>
        <v>Bottom Brackets</v>
      </c>
      <c r="I249" s="48">
        <f t="shared" ca="1" si="7"/>
        <v>400</v>
      </c>
      <c r="J249" s="35">
        <f t="shared" ca="1" si="6"/>
        <v>0.2</v>
      </c>
    </row>
    <row r="250" spans="6:10" x14ac:dyDescent="0.2">
      <c r="F250" cm="1">
        <f t="array" aca="1" ref="F250" ca="1">INDEX(LU_Years,RANDBETWEEN(1,COUNTA(LU_Years)))</f>
        <v>2022</v>
      </c>
      <c r="G250" t="str" cm="1">
        <f t="array" aca="1" ref="G250" ca="1">INDEX(LU_Categories,RANDBETWEEN(1,COUNTA(LU_Categories)))</f>
        <v>Clothing</v>
      </c>
      <c r="H250" t="str" cm="1">
        <f t="array" aca="1" ref="H250" ca="1">_xlfn.LET(_xlpm.x,MATCH(G250,LU_Categories,0),_xlpm.y,OFFSET('Lookup Data'!$E$37,,_xlpm.x),_xlpm.z,OFFSET('Lookup Data'!$E$40,,_xlpm.x,_xlpm.y,),INDEX(_xlpm.z,RANDBETWEEN(1,_xlpm.y)))</f>
        <v>Tights</v>
      </c>
      <c r="I250" s="48">
        <f t="shared" ca="1" si="7"/>
        <v>700</v>
      </c>
      <c r="J250" s="35">
        <f t="shared" ca="1" si="6"/>
        <v>0.5</v>
      </c>
    </row>
    <row r="251" spans="6:10" x14ac:dyDescent="0.2">
      <c r="F251" cm="1">
        <f t="array" aca="1" ref="F251" ca="1">INDEX(LU_Years,RANDBETWEEN(1,COUNTA(LU_Years)))</f>
        <v>2022</v>
      </c>
      <c r="G251" t="str" cm="1">
        <f t="array" aca="1" ref="G251" ca="1">INDEX(LU_Categories,RANDBETWEEN(1,COUNTA(LU_Categories)))</f>
        <v>Bikes</v>
      </c>
      <c r="H251" t="str" cm="1">
        <f t="array" aca="1" ref="H251" ca="1">_xlfn.LET(_xlpm.x,MATCH(G251,LU_Categories,0),_xlpm.y,OFFSET('Lookup Data'!$E$37,,_xlpm.x),_xlpm.z,OFFSET('Lookup Data'!$E$40,,_xlpm.x,_xlpm.y,),INDEX(_xlpm.z,RANDBETWEEN(1,_xlpm.y)))</f>
        <v>Road Bikes</v>
      </c>
      <c r="I251" s="48">
        <f t="shared" ca="1" si="7"/>
        <v>1200</v>
      </c>
      <c r="J251" s="35">
        <f t="shared" ca="1" si="6"/>
        <v>0.55000000000000004</v>
      </c>
    </row>
    <row r="252" spans="6:10" x14ac:dyDescent="0.2">
      <c r="F252" cm="1">
        <f t="array" aca="1" ref="F252" ca="1">INDEX(LU_Years,RANDBETWEEN(1,COUNTA(LU_Years)))</f>
        <v>2022</v>
      </c>
      <c r="G252" t="str" cm="1">
        <f t="array" aca="1" ref="G252" ca="1">INDEX(LU_Categories,RANDBETWEEN(1,COUNTA(LU_Categories)))</f>
        <v>Clothing</v>
      </c>
      <c r="H252" t="str" cm="1">
        <f t="array" aca="1" ref="H252" ca="1">_xlfn.LET(_xlpm.x,MATCH(G252,LU_Categories,0),_xlpm.y,OFFSET('Lookup Data'!$E$37,,_xlpm.x),_xlpm.z,OFFSET('Lookup Data'!$E$40,,_xlpm.x,_xlpm.y,),INDEX(_xlpm.z,RANDBETWEEN(1,_xlpm.y)))</f>
        <v>Gloves</v>
      </c>
      <c r="I252" s="48">
        <f t="shared" ca="1" si="7"/>
        <v>700</v>
      </c>
      <c r="J252" s="35">
        <f t="shared" ca="1" si="6"/>
        <v>0.9</v>
      </c>
    </row>
    <row r="253" spans="6:10" x14ac:dyDescent="0.2">
      <c r="F253" cm="1">
        <f t="array" aca="1" ref="F253" ca="1">INDEX(LU_Years,RANDBETWEEN(1,COUNTA(LU_Years)))</f>
        <v>2022</v>
      </c>
      <c r="G253" t="str" cm="1">
        <f t="array" aca="1" ref="G253" ca="1">INDEX(LU_Categories,RANDBETWEEN(1,COUNTA(LU_Categories)))</f>
        <v>Clothing</v>
      </c>
      <c r="H253" t="str" cm="1">
        <f t="array" aca="1" ref="H253" ca="1">_xlfn.LET(_xlpm.x,MATCH(G253,LU_Categories,0),_xlpm.y,OFFSET('Lookup Data'!$E$37,,_xlpm.x),_xlpm.z,OFFSET('Lookup Data'!$E$40,,_xlpm.x,_xlpm.y,),INDEX(_xlpm.z,RANDBETWEEN(1,_xlpm.y)))</f>
        <v>Shorts</v>
      </c>
      <c r="I253" s="48">
        <f t="shared" ca="1" si="7"/>
        <v>1900</v>
      </c>
      <c r="J253" s="35">
        <f t="shared" ca="1" si="6"/>
        <v>0.3</v>
      </c>
    </row>
    <row r="254" spans="6:10" x14ac:dyDescent="0.2">
      <c r="F254" cm="1">
        <f t="array" aca="1" ref="F254" ca="1">INDEX(LU_Years,RANDBETWEEN(1,COUNTA(LU_Years)))</f>
        <v>2022</v>
      </c>
      <c r="G254" t="str" cm="1">
        <f t="array" aca="1" ref="G254" ca="1">INDEX(LU_Categories,RANDBETWEEN(1,COUNTA(LU_Categories)))</f>
        <v>Bikes</v>
      </c>
      <c r="H254" t="str" cm="1">
        <f t="array" aca="1" ref="H254" ca="1">_xlfn.LET(_xlpm.x,MATCH(G254,LU_Categories,0),_xlpm.y,OFFSET('Lookup Data'!$E$37,,_xlpm.x),_xlpm.z,OFFSET('Lookup Data'!$E$40,,_xlpm.x,_xlpm.y,),INDEX(_xlpm.z,RANDBETWEEN(1,_xlpm.y)))</f>
        <v>Mountain Bikes</v>
      </c>
      <c r="I254" s="48">
        <f t="shared" ca="1" si="7"/>
        <v>1500</v>
      </c>
      <c r="J254" s="35">
        <f t="shared" ca="1" si="6"/>
        <v>0.35</v>
      </c>
    </row>
    <row r="255" spans="6:10" x14ac:dyDescent="0.2">
      <c r="F255" cm="1">
        <f t="array" aca="1" ref="F255" ca="1">INDEX(LU_Years,RANDBETWEEN(1,COUNTA(LU_Years)))</f>
        <v>2021</v>
      </c>
      <c r="G255" t="str" cm="1">
        <f t="array" aca="1" ref="G255" ca="1">INDEX(LU_Categories,RANDBETWEEN(1,COUNTA(LU_Categories)))</f>
        <v>Clothing</v>
      </c>
      <c r="H255" t="str" cm="1">
        <f t="array" aca="1" ref="H255" ca="1">_xlfn.LET(_xlpm.x,MATCH(G255,LU_Categories,0),_xlpm.y,OFFSET('Lookup Data'!$E$37,,_xlpm.x),_xlpm.z,OFFSET('Lookup Data'!$E$40,,_xlpm.x,_xlpm.y,),INDEX(_xlpm.z,RANDBETWEEN(1,_xlpm.y)))</f>
        <v>Socks</v>
      </c>
      <c r="I255" s="48">
        <f t="shared" ca="1" si="7"/>
        <v>2000</v>
      </c>
      <c r="J255" s="35">
        <f t="shared" ca="1" si="6"/>
        <v>0.5</v>
      </c>
    </row>
    <row r="256" spans="6:10" x14ac:dyDescent="0.2">
      <c r="F256" cm="1">
        <f t="array" aca="1" ref="F256" ca="1">INDEX(LU_Years,RANDBETWEEN(1,COUNTA(LU_Years)))</f>
        <v>2020</v>
      </c>
      <c r="G256" t="str" cm="1">
        <f t="array" aca="1" ref="G256" ca="1">INDEX(LU_Categories,RANDBETWEEN(1,COUNTA(LU_Categories)))</f>
        <v>Clothing</v>
      </c>
      <c r="H256" t="str" cm="1">
        <f t="array" aca="1" ref="H256" ca="1">_xlfn.LET(_xlpm.x,MATCH(G256,LU_Categories,0),_xlpm.y,OFFSET('Lookup Data'!$E$37,,_xlpm.x),_xlpm.z,OFFSET('Lookup Data'!$E$40,,_xlpm.x,_xlpm.y,),INDEX(_xlpm.z,RANDBETWEEN(1,_xlpm.y)))</f>
        <v>Caps</v>
      </c>
      <c r="I256" s="48">
        <f t="shared" ca="1" si="7"/>
        <v>3800</v>
      </c>
      <c r="J256" s="35">
        <f t="shared" ca="1" si="6"/>
        <v>0.55000000000000004</v>
      </c>
    </row>
    <row r="257" spans="6:10" x14ac:dyDescent="0.2">
      <c r="F257" cm="1">
        <f t="array" aca="1" ref="F257" ca="1">INDEX(LU_Years,RANDBETWEEN(1,COUNTA(LU_Years)))</f>
        <v>2020</v>
      </c>
      <c r="G257" t="str" cm="1">
        <f t="array" aca="1" ref="G257" ca="1">INDEX(LU_Categories,RANDBETWEEN(1,COUNTA(LU_Categories)))</f>
        <v>Clothing</v>
      </c>
      <c r="H257" t="str" cm="1">
        <f t="array" aca="1" ref="H257" ca="1">_xlfn.LET(_xlpm.x,MATCH(G257,LU_Categories,0),_xlpm.y,OFFSET('Lookup Data'!$E$37,,_xlpm.x),_xlpm.z,OFFSET('Lookup Data'!$E$40,,_xlpm.x,_xlpm.y,),INDEX(_xlpm.z,RANDBETWEEN(1,_xlpm.y)))</f>
        <v>Shorts</v>
      </c>
      <c r="I257" s="48">
        <f t="shared" ca="1" si="7"/>
        <v>1700</v>
      </c>
      <c r="J257" s="35">
        <f t="shared" ca="1" si="6"/>
        <v>0.65</v>
      </c>
    </row>
    <row r="258" spans="6:10" x14ac:dyDescent="0.2">
      <c r="F258" cm="1">
        <f t="array" aca="1" ref="F258" ca="1">INDEX(LU_Years,RANDBETWEEN(1,COUNTA(LU_Years)))</f>
        <v>2022</v>
      </c>
      <c r="G258" t="str" cm="1">
        <f t="array" aca="1" ref="G258" ca="1">INDEX(LU_Categories,RANDBETWEEN(1,COUNTA(LU_Categories)))</f>
        <v>Bikes</v>
      </c>
      <c r="H258" t="str" cm="1">
        <f t="array" aca="1" ref="H258" ca="1">_xlfn.LET(_xlpm.x,MATCH(G258,LU_Categories,0),_xlpm.y,OFFSET('Lookup Data'!$E$37,,_xlpm.x),_xlpm.z,OFFSET('Lookup Data'!$E$40,,_xlpm.x,_xlpm.y,),INDEX(_xlpm.z,RANDBETWEEN(1,_xlpm.y)))</f>
        <v>Mountain Bikes</v>
      </c>
      <c r="I258" s="48">
        <f t="shared" ca="1" si="7"/>
        <v>2600</v>
      </c>
      <c r="J258" s="35">
        <f t="shared" ca="1" si="6"/>
        <v>0.35</v>
      </c>
    </row>
    <row r="259" spans="6:10" x14ac:dyDescent="0.2">
      <c r="F259" cm="1">
        <f t="array" aca="1" ref="F259" ca="1">INDEX(LU_Years,RANDBETWEEN(1,COUNTA(LU_Years)))</f>
        <v>2022</v>
      </c>
      <c r="G259" t="str" cm="1">
        <f t="array" aca="1" ref="G259" ca="1">INDEX(LU_Categories,RANDBETWEEN(1,COUNTA(LU_Categories)))</f>
        <v>Accessories</v>
      </c>
      <c r="H259" t="str" cm="1">
        <f t="array" aca="1" ref="H259" ca="1">_xlfn.LET(_xlpm.x,MATCH(G259,LU_Categories,0),_xlpm.y,OFFSET('Lookup Data'!$E$37,,_xlpm.x),_xlpm.z,OFFSET('Lookup Data'!$E$40,,_xlpm.x,_xlpm.y,),INDEX(_xlpm.z,RANDBETWEEN(1,_xlpm.y)))</f>
        <v>Bike Racks</v>
      </c>
      <c r="I259" s="48">
        <f t="shared" ca="1" si="7"/>
        <v>1100</v>
      </c>
      <c r="J259" s="35">
        <f t="shared" ca="1" si="6"/>
        <v>0.9</v>
      </c>
    </row>
    <row r="260" spans="6:10" x14ac:dyDescent="0.2">
      <c r="F260" cm="1">
        <f t="array" aca="1" ref="F260" ca="1">INDEX(LU_Years,RANDBETWEEN(1,COUNTA(LU_Years)))</f>
        <v>2021</v>
      </c>
      <c r="G260" t="str" cm="1">
        <f t="array" aca="1" ref="G260" ca="1">INDEX(LU_Categories,RANDBETWEEN(1,COUNTA(LU_Categories)))</f>
        <v>Bikes</v>
      </c>
      <c r="H260" t="str" cm="1">
        <f t="array" aca="1" ref="H260" ca="1">_xlfn.LET(_xlpm.x,MATCH(G260,LU_Categories,0),_xlpm.y,OFFSET('Lookup Data'!$E$37,,_xlpm.x),_xlpm.z,OFFSET('Lookup Data'!$E$40,,_xlpm.x,_xlpm.y,),INDEX(_xlpm.z,RANDBETWEEN(1,_xlpm.y)))</f>
        <v>Road Bikes</v>
      </c>
      <c r="I260" s="48">
        <f t="shared" ca="1" si="7"/>
        <v>3400</v>
      </c>
      <c r="J260" s="35">
        <f t="shared" ca="1" si="6"/>
        <v>0.7</v>
      </c>
    </row>
    <row r="261" spans="6:10" x14ac:dyDescent="0.2">
      <c r="F261" cm="1">
        <f t="array" aca="1" ref="F261" ca="1">INDEX(LU_Years,RANDBETWEEN(1,COUNTA(LU_Years)))</f>
        <v>2021</v>
      </c>
      <c r="G261" t="str" cm="1">
        <f t="array" aca="1" ref="G261" ca="1">INDEX(LU_Categories,RANDBETWEEN(1,COUNTA(LU_Categories)))</f>
        <v>Accessories</v>
      </c>
      <c r="H261" t="str" cm="1">
        <f t="array" aca="1" ref="H261" ca="1">_xlfn.LET(_xlpm.x,MATCH(G261,LU_Categories,0),_xlpm.y,OFFSET('Lookup Data'!$E$37,,_xlpm.x),_xlpm.z,OFFSET('Lookup Data'!$E$40,,_xlpm.x,_xlpm.y,),INDEX(_xlpm.z,RANDBETWEEN(1,_xlpm.y)))</f>
        <v>Tyres and Tubes</v>
      </c>
      <c r="I261" s="48">
        <f t="shared" ca="1" si="7"/>
        <v>500</v>
      </c>
      <c r="J261" s="35">
        <f t="shared" ca="1" si="6"/>
        <v>0.6</v>
      </c>
    </row>
    <row r="262" spans="6:10" x14ac:dyDescent="0.2">
      <c r="F262" cm="1">
        <f t="array" aca="1" ref="F262" ca="1">INDEX(LU_Years,RANDBETWEEN(1,COUNTA(LU_Years)))</f>
        <v>2022</v>
      </c>
      <c r="G262" t="str" cm="1">
        <f t="array" aca="1" ref="G262" ca="1">INDEX(LU_Categories,RANDBETWEEN(1,COUNTA(LU_Categories)))</f>
        <v>Clothing</v>
      </c>
      <c r="H262" t="str" cm="1">
        <f t="array" aca="1" ref="H262" ca="1">_xlfn.LET(_xlpm.x,MATCH(G262,LU_Categories,0),_xlpm.y,OFFSET('Lookup Data'!$E$37,,_xlpm.x),_xlpm.z,OFFSET('Lookup Data'!$E$40,,_xlpm.x,_xlpm.y,),INDEX(_xlpm.z,RANDBETWEEN(1,_xlpm.y)))</f>
        <v>Vests</v>
      </c>
      <c r="I262" s="48">
        <f t="shared" ca="1" si="7"/>
        <v>2200</v>
      </c>
      <c r="J262" s="35">
        <f t="shared" ca="1" si="6"/>
        <v>0.6</v>
      </c>
    </row>
    <row r="263" spans="6:10" x14ac:dyDescent="0.2">
      <c r="F263" cm="1">
        <f t="array" aca="1" ref="F263" ca="1">INDEX(LU_Years,RANDBETWEEN(1,COUNTA(LU_Years)))</f>
        <v>2020</v>
      </c>
      <c r="G263" t="str" cm="1">
        <f t="array" aca="1" ref="G263" ca="1">INDEX(LU_Categories,RANDBETWEEN(1,COUNTA(LU_Categories)))</f>
        <v>Clothing</v>
      </c>
      <c r="H263" t="str" cm="1">
        <f t="array" aca="1" ref="H263" ca="1">_xlfn.LET(_xlpm.x,MATCH(G263,LU_Categories,0),_xlpm.y,OFFSET('Lookup Data'!$E$37,,_xlpm.x),_xlpm.z,OFFSET('Lookup Data'!$E$40,,_xlpm.x,_xlpm.y,),INDEX(_xlpm.z,RANDBETWEEN(1,_xlpm.y)))</f>
        <v>Gloves</v>
      </c>
      <c r="I263" s="48">
        <f t="shared" ca="1" si="7"/>
        <v>3900</v>
      </c>
      <c r="J263" s="35">
        <f t="shared" ca="1" si="6"/>
        <v>0.25</v>
      </c>
    </row>
    <row r="264" spans="6:10" x14ac:dyDescent="0.2">
      <c r="F264" cm="1">
        <f t="array" aca="1" ref="F264" ca="1">INDEX(LU_Years,RANDBETWEEN(1,COUNTA(LU_Years)))</f>
        <v>2022</v>
      </c>
      <c r="G264" t="str" cm="1">
        <f t="array" aca="1" ref="G264" ca="1">INDEX(LU_Categories,RANDBETWEEN(1,COUNTA(LU_Categories)))</f>
        <v>Bikes</v>
      </c>
      <c r="H264" t="str" cm="1">
        <f t="array" aca="1" ref="H264" ca="1">_xlfn.LET(_xlpm.x,MATCH(G264,LU_Categories,0),_xlpm.y,OFFSET('Lookup Data'!$E$37,,_xlpm.x),_xlpm.z,OFFSET('Lookup Data'!$E$40,,_xlpm.x,_xlpm.y,),INDEX(_xlpm.z,RANDBETWEEN(1,_xlpm.y)))</f>
        <v>Road Bikes</v>
      </c>
      <c r="I264" s="48">
        <f t="shared" ca="1" si="7"/>
        <v>1500</v>
      </c>
      <c r="J264" s="35">
        <f t="shared" ca="1" si="6"/>
        <v>0.2</v>
      </c>
    </row>
    <row r="265" spans="6:10" x14ac:dyDescent="0.2">
      <c r="F265" cm="1">
        <f t="array" aca="1" ref="F265" ca="1">INDEX(LU_Years,RANDBETWEEN(1,COUNTA(LU_Years)))</f>
        <v>2022</v>
      </c>
      <c r="G265" t="str" cm="1">
        <f t="array" aca="1" ref="G265" ca="1">INDEX(LU_Categories,RANDBETWEEN(1,COUNTA(LU_Categories)))</f>
        <v>Components</v>
      </c>
      <c r="H265" t="str" cm="1">
        <f t="array" aca="1" ref="H265" ca="1">_xlfn.LET(_xlpm.x,MATCH(G265,LU_Categories,0),_xlpm.y,OFFSET('Lookup Data'!$E$37,,_xlpm.x),_xlpm.z,OFFSET('Lookup Data'!$E$40,,_xlpm.x,_xlpm.y,),INDEX(_xlpm.z,RANDBETWEEN(1,_xlpm.y)))</f>
        <v>Chains</v>
      </c>
      <c r="I265" s="48">
        <f t="shared" ca="1" si="7"/>
        <v>1700</v>
      </c>
      <c r="J265" s="35">
        <f t="shared" ca="1" si="6"/>
        <v>0.6</v>
      </c>
    </row>
    <row r="266" spans="6:10" x14ac:dyDescent="0.2">
      <c r="F266" cm="1">
        <f t="array" aca="1" ref="F266" ca="1">INDEX(LU_Years,RANDBETWEEN(1,COUNTA(LU_Years)))</f>
        <v>2020</v>
      </c>
      <c r="G266" t="str" cm="1">
        <f t="array" aca="1" ref="G266" ca="1">INDEX(LU_Categories,RANDBETWEEN(1,COUNTA(LU_Categories)))</f>
        <v>Bikes</v>
      </c>
      <c r="H266" t="str" cm="1">
        <f t="array" aca="1" ref="H266" ca="1">_xlfn.LET(_xlpm.x,MATCH(G266,LU_Categories,0),_xlpm.y,OFFSET('Lookup Data'!$E$37,,_xlpm.x),_xlpm.z,OFFSET('Lookup Data'!$E$40,,_xlpm.x,_xlpm.y,),INDEX(_xlpm.z,RANDBETWEEN(1,_xlpm.y)))</f>
        <v>Road Bikes</v>
      </c>
      <c r="I266" s="48">
        <f t="shared" ca="1" si="7"/>
        <v>2300</v>
      </c>
      <c r="J266" s="35">
        <f t="shared" ca="1" si="6"/>
        <v>0.6</v>
      </c>
    </row>
    <row r="267" spans="6:10" x14ac:dyDescent="0.2">
      <c r="F267" cm="1">
        <f t="array" aca="1" ref="F267" ca="1">INDEX(LU_Years,RANDBETWEEN(1,COUNTA(LU_Years)))</f>
        <v>2022</v>
      </c>
      <c r="G267" t="str" cm="1">
        <f t="array" aca="1" ref="G267" ca="1">INDEX(LU_Categories,RANDBETWEEN(1,COUNTA(LU_Categories)))</f>
        <v>Bikes</v>
      </c>
      <c r="H267" t="str" cm="1">
        <f t="array" aca="1" ref="H267" ca="1">_xlfn.LET(_xlpm.x,MATCH(G267,LU_Categories,0),_xlpm.y,OFFSET('Lookup Data'!$E$37,,_xlpm.x),_xlpm.z,OFFSET('Lookup Data'!$E$40,,_xlpm.x,_xlpm.y,),INDEX(_xlpm.z,RANDBETWEEN(1,_xlpm.y)))</f>
        <v>Cargo Bikes</v>
      </c>
      <c r="I267" s="48">
        <f t="shared" ca="1" si="7"/>
        <v>1400</v>
      </c>
      <c r="J267" s="35">
        <f t="shared" ca="1" si="6"/>
        <v>1</v>
      </c>
    </row>
    <row r="268" spans="6:10" x14ac:dyDescent="0.2">
      <c r="F268" cm="1">
        <f t="array" aca="1" ref="F268" ca="1">INDEX(LU_Years,RANDBETWEEN(1,COUNTA(LU_Years)))</f>
        <v>2022</v>
      </c>
      <c r="G268" t="str" cm="1">
        <f t="array" aca="1" ref="G268" ca="1">INDEX(LU_Categories,RANDBETWEEN(1,COUNTA(LU_Categories)))</f>
        <v>Components</v>
      </c>
      <c r="H268" t="str" cm="1">
        <f t="array" aca="1" ref="H268" ca="1">_xlfn.LET(_xlpm.x,MATCH(G268,LU_Categories,0),_xlpm.y,OFFSET('Lookup Data'!$E$37,,_xlpm.x),_xlpm.z,OFFSET('Lookup Data'!$E$40,,_xlpm.x,_xlpm.y,),INDEX(_xlpm.z,RANDBETWEEN(1,_xlpm.y)))</f>
        <v>Pedals</v>
      </c>
      <c r="I268" s="48">
        <f t="shared" ca="1" si="7"/>
        <v>3400</v>
      </c>
      <c r="J268" s="35">
        <f t="shared" ca="1" si="6"/>
        <v>0.95</v>
      </c>
    </row>
    <row r="269" spans="6:10" x14ac:dyDescent="0.2">
      <c r="F269" cm="1">
        <f t="array" aca="1" ref="F269" ca="1">INDEX(LU_Years,RANDBETWEEN(1,COUNTA(LU_Years)))</f>
        <v>2022</v>
      </c>
      <c r="G269" t="str" cm="1">
        <f t="array" aca="1" ref="G269" ca="1">INDEX(LU_Categories,RANDBETWEEN(1,COUNTA(LU_Categories)))</f>
        <v>Accessories</v>
      </c>
      <c r="H269" t="str" cm="1">
        <f t="array" aca="1" ref="H269" ca="1">_xlfn.LET(_xlpm.x,MATCH(G269,LU_Categories,0),_xlpm.y,OFFSET('Lookup Data'!$E$37,,_xlpm.x),_xlpm.z,OFFSET('Lookup Data'!$E$40,,_xlpm.x,_xlpm.y,),INDEX(_xlpm.z,RANDBETWEEN(1,_xlpm.y)))</f>
        <v>Lights</v>
      </c>
      <c r="I269" s="48">
        <f t="shared" ca="1" si="7"/>
        <v>2900</v>
      </c>
      <c r="J269" s="35">
        <f t="shared" ref="J269:J332" ca="1" si="8">RANDBETWEEN(1,20)/20</f>
        <v>0.35</v>
      </c>
    </row>
    <row r="270" spans="6:10" x14ac:dyDescent="0.2">
      <c r="F270" cm="1">
        <f t="array" aca="1" ref="F270" ca="1">INDEX(LU_Years,RANDBETWEEN(1,COUNTA(LU_Years)))</f>
        <v>2022</v>
      </c>
      <c r="G270" t="str" cm="1">
        <f t="array" aca="1" ref="G270" ca="1">INDEX(LU_Categories,RANDBETWEEN(1,COUNTA(LU_Categories)))</f>
        <v>Components</v>
      </c>
      <c r="H270" t="str" cm="1">
        <f t="array" aca="1" ref="H270" ca="1">_xlfn.LET(_xlpm.x,MATCH(G270,LU_Categories,0),_xlpm.y,OFFSET('Lookup Data'!$E$37,,_xlpm.x),_xlpm.z,OFFSET('Lookup Data'!$E$40,,_xlpm.x,_xlpm.y,),INDEX(_xlpm.z,RANDBETWEEN(1,_xlpm.y)))</f>
        <v>Chains</v>
      </c>
      <c r="I270" s="48">
        <f t="shared" ref="I270:I333" ca="1" si="9">RANDBETWEEN(1,40)*100</f>
        <v>2700</v>
      </c>
      <c r="J270" s="35">
        <f t="shared" ca="1" si="8"/>
        <v>0.4</v>
      </c>
    </row>
    <row r="271" spans="6:10" x14ac:dyDescent="0.2">
      <c r="F271" cm="1">
        <f t="array" aca="1" ref="F271" ca="1">INDEX(LU_Years,RANDBETWEEN(1,COUNTA(LU_Years)))</f>
        <v>2022</v>
      </c>
      <c r="G271" t="str" cm="1">
        <f t="array" aca="1" ref="G271" ca="1">INDEX(LU_Categories,RANDBETWEEN(1,COUNTA(LU_Categories)))</f>
        <v>Accessories</v>
      </c>
      <c r="H271" t="str" cm="1">
        <f t="array" aca="1" ref="H271" ca="1">_xlfn.LET(_xlpm.x,MATCH(G271,LU_Categories,0),_xlpm.y,OFFSET('Lookup Data'!$E$37,,_xlpm.x),_xlpm.z,OFFSET('Lookup Data'!$E$40,,_xlpm.x,_xlpm.y,),INDEX(_xlpm.z,RANDBETWEEN(1,_xlpm.y)))</f>
        <v>Bike Racks</v>
      </c>
      <c r="I271" s="48">
        <f t="shared" ca="1" si="9"/>
        <v>1100</v>
      </c>
      <c r="J271" s="35">
        <f t="shared" ca="1" si="8"/>
        <v>0.6</v>
      </c>
    </row>
    <row r="272" spans="6:10" x14ac:dyDescent="0.2">
      <c r="F272" cm="1">
        <f t="array" aca="1" ref="F272" ca="1">INDEX(LU_Years,RANDBETWEEN(1,COUNTA(LU_Years)))</f>
        <v>2020</v>
      </c>
      <c r="G272" t="str" cm="1">
        <f t="array" aca="1" ref="G272" ca="1">INDEX(LU_Categories,RANDBETWEEN(1,COUNTA(LU_Categories)))</f>
        <v>Clothing</v>
      </c>
      <c r="H272" t="str" cm="1">
        <f t="array" aca="1" ref="H272" ca="1">_xlfn.LET(_xlpm.x,MATCH(G272,LU_Categories,0),_xlpm.y,OFFSET('Lookup Data'!$E$37,,_xlpm.x),_xlpm.z,OFFSET('Lookup Data'!$E$40,,_xlpm.x,_xlpm.y,),INDEX(_xlpm.z,RANDBETWEEN(1,_xlpm.y)))</f>
        <v>Socks</v>
      </c>
      <c r="I272" s="48">
        <f t="shared" ca="1" si="9"/>
        <v>4000</v>
      </c>
      <c r="J272" s="35">
        <f t="shared" ca="1" si="8"/>
        <v>0.35</v>
      </c>
    </row>
    <row r="273" spans="6:10" x14ac:dyDescent="0.2">
      <c r="F273" cm="1">
        <f t="array" aca="1" ref="F273" ca="1">INDEX(LU_Years,RANDBETWEEN(1,COUNTA(LU_Years)))</f>
        <v>2020</v>
      </c>
      <c r="G273" t="str" cm="1">
        <f t="array" aca="1" ref="G273" ca="1">INDEX(LU_Categories,RANDBETWEEN(1,COUNTA(LU_Categories)))</f>
        <v>Clothing</v>
      </c>
      <c r="H273" t="str" cm="1">
        <f t="array" aca="1" ref="H273" ca="1">_xlfn.LET(_xlpm.x,MATCH(G273,LU_Categories,0),_xlpm.y,OFFSET('Lookup Data'!$E$37,,_xlpm.x),_xlpm.z,OFFSET('Lookup Data'!$E$40,,_xlpm.x,_xlpm.y,),INDEX(_xlpm.z,RANDBETWEEN(1,_xlpm.y)))</f>
        <v>Jerseys</v>
      </c>
      <c r="I273" s="48">
        <f t="shared" ca="1" si="9"/>
        <v>1000</v>
      </c>
      <c r="J273" s="35">
        <f t="shared" ca="1" si="8"/>
        <v>0.6</v>
      </c>
    </row>
    <row r="274" spans="6:10" x14ac:dyDescent="0.2">
      <c r="F274" cm="1">
        <f t="array" aca="1" ref="F274" ca="1">INDEX(LU_Years,RANDBETWEEN(1,COUNTA(LU_Years)))</f>
        <v>2021</v>
      </c>
      <c r="G274" t="str" cm="1">
        <f t="array" aca="1" ref="G274" ca="1">INDEX(LU_Categories,RANDBETWEEN(1,COUNTA(LU_Categories)))</f>
        <v>Clothing</v>
      </c>
      <c r="H274" t="str" cm="1">
        <f t="array" aca="1" ref="H274" ca="1">_xlfn.LET(_xlpm.x,MATCH(G274,LU_Categories,0),_xlpm.y,OFFSET('Lookup Data'!$E$37,,_xlpm.x),_xlpm.z,OFFSET('Lookup Data'!$E$40,,_xlpm.x,_xlpm.y,),INDEX(_xlpm.z,RANDBETWEEN(1,_xlpm.y)))</f>
        <v>Jerseys</v>
      </c>
      <c r="I274" s="48">
        <f t="shared" ca="1" si="9"/>
        <v>4000</v>
      </c>
      <c r="J274" s="35">
        <f t="shared" ca="1" si="8"/>
        <v>0.9</v>
      </c>
    </row>
    <row r="275" spans="6:10" x14ac:dyDescent="0.2">
      <c r="F275" cm="1">
        <f t="array" aca="1" ref="F275" ca="1">INDEX(LU_Years,RANDBETWEEN(1,COUNTA(LU_Years)))</f>
        <v>2021</v>
      </c>
      <c r="G275" t="str" cm="1">
        <f t="array" aca="1" ref="G275" ca="1">INDEX(LU_Categories,RANDBETWEEN(1,COUNTA(LU_Categories)))</f>
        <v>Accessories</v>
      </c>
      <c r="H275" t="str" cm="1">
        <f t="array" aca="1" ref="H275" ca="1">_xlfn.LET(_xlpm.x,MATCH(G275,LU_Categories,0),_xlpm.y,OFFSET('Lookup Data'!$E$37,,_xlpm.x),_xlpm.z,OFFSET('Lookup Data'!$E$40,,_xlpm.x,_xlpm.y,),INDEX(_xlpm.z,RANDBETWEEN(1,_xlpm.y)))</f>
        <v>Locks</v>
      </c>
      <c r="I275" s="48">
        <f t="shared" ca="1" si="9"/>
        <v>3300</v>
      </c>
      <c r="J275" s="35">
        <f t="shared" ca="1" si="8"/>
        <v>0.45</v>
      </c>
    </row>
    <row r="276" spans="6:10" x14ac:dyDescent="0.2">
      <c r="F276" cm="1">
        <f t="array" aca="1" ref="F276" ca="1">INDEX(LU_Years,RANDBETWEEN(1,COUNTA(LU_Years)))</f>
        <v>2022</v>
      </c>
      <c r="G276" t="str" cm="1">
        <f t="array" aca="1" ref="G276" ca="1">INDEX(LU_Categories,RANDBETWEEN(1,COUNTA(LU_Categories)))</f>
        <v>Clothing</v>
      </c>
      <c r="H276" t="str" cm="1">
        <f t="array" aca="1" ref="H276" ca="1">_xlfn.LET(_xlpm.x,MATCH(G276,LU_Categories,0),_xlpm.y,OFFSET('Lookup Data'!$E$37,,_xlpm.x),_xlpm.z,OFFSET('Lookup Data'!$E$40,,_xlpm.x,_xlpm.y,),INDEX(_xlpm.z,RANDBETWEEN(1,_xlpm.y)))</f>
        <v>Gloves</v>
      </c>
      <c r="I276" s="48">
        <f t="shared" ca="1" si="9"/>
        <v>4000</v>
      </c>
      <c r="J276" s="35">
        <f t="shared" ca="1" si="8"/>
        <v>0.45</v>
      </c>
    </row>
    <row r="277" spans="6:10" x14ac:dyDescent="0.2">
      <c r="F277" cm="1">
        <f t="array" aca="1" ref="F277" ca="1">INDEX(LU_Years,RANDBETWEEN(1,COUNTA(LU_Years)))</f>
        <v>2021</v>
      </c>
      <c r="G277" t="str" cm="1">
        <f t="array" aca="1" ref="G277" ca="1">INDEX(LU_Categories,RANDBETWEEN(1,COUNTA(LU_Categories)))</f>
        <v>Accessories</v>
      </c>
      <c r="H277" t="str" cm="1">
        <f t="array" aca="1" ref="H277" ca="1">_xlfn.LET(_xlpm.x,MATCH(G277,LU_Categories,0),_xlpm.y,OFFSET('Lookup Data'!$E$37,,_xlpm.x),_xlpm.z,OFFSET('Lookup Data'!$E$40,,_xlpm.x,_xlpm.y,),INDEX(_xlpm.z,RANDBETWEEN(1,_xlpm.y)))</f>
        <v>Tyres and Tubes</v>
      </c>
      <c r="I277" s="48">
        <f t="shared" ca="1" si="9"/>
        <v>1400</v>
      </c>
      <c r="J277" s="35">
        <f t="shared" ca="1" si="8"/>
        <v>0.75</v>
      </c>
    </row>
    <row r="278" spans="6:10" x14ac:dyDescent="0.2">
      <c r="F278" cm="1">
        <f t="array" aca="1" ref="F278" ca="1">INDEX(LU_Years,RANDBETWEEN(1,COUNTA(LU_Years)))</f>
        <v>2022</v>
      </c>
      <c r="G278" t="str" cm="1">
        <f t="array" aca="1" ref="G278" ca="1">INDEX(LU_Categories,RANDBETWEEN(1,COUNTA(LU_Categories)))</f>
        <v>Accessories</v>
      </c>
      <c r="H278" t="str" cm="1">
        <f t="array" aca="1" ref="H278" ca="1">_xlfn.LET(_xlpm.x,MATCH(G278,LU_Categories,0),_xlpm.y,OFFSET('Lookup Data'!$E$37,,_xlpm.x),_xlpm.z,OFFSET('Lookup Data'!$E$40,,_xlpm.x,_xlpm.y,),INDEX(_xlpm.z,RANDBETWEEN(1,_xlpm.y)))</f>
        <v>Helmets</v>
      </c>
      <c r="I278" s="48">
        <f t="shared" ca="1" si="9"/>
        <v>200</v>
      </c>
      <c r="J278" s="35">
        <f t="shared" ca="1" si="8"/>
        <v>1</v>
      </c>
    </row>
    <row r="279" spans="6:10" x14ac:dyDescent="0.2">
      <c r="F279" cm="1">
        <f t="array" aca="1" ref="F279" ca="1">INDEX(LU_Years,RANDBETWEEN(1,COUNTA(LU_Years)))</f>
        <v>2022</v>
      </c>
      <c r="G279" t="str" cm="1">
        <f t="array" aca="1" ref="G279" ca="1">INDEX(LU_Categories,RANDBETWEEN(1,COUNTA(LU_Categories)))</f>
        <v>Components</v>
      </c>
      <c r="H279" t="str" cm="1">
        <f t="array" aca="1" ref="H279" ca="1">_xlfn.LET(_xlpm.x,MATCH(G279,LU_Categories,0),_xlpm.y,OFFSET('Lookup Data'!$E$37,,_xlpm.x),_xlpm.z,OFFSET('Lookup Data'!$E$40,,_xlpm.x,_xlpm.y,),INDEX(_xlpm.z,RANDBETWEEN(1,_xlpm.y)))</f>
        <v>Brakes</v>
      </c>
      <c r="I279" s="48">
        <f t="shared" ca="1" si="9"/>
        <v>2900</v>
      </c>
      <c r="J279" s="35">
        <f t="shared" ca="1" si="8"/>
        <v>0.9</v>
      </c>
    </row>
    <row r="280" spans="6:10" x14ac:dyDescent="0.2">
      <c r="F280" cm="1">
        <f t="array" aca="1" ref="F280" ca="1">INDEX(LU_Years,RANDBETWEEN(1,COUNTA(LU_Years)))</f>
        <v>2020</v>
      </c>
      <c r="G280" t="str" cm="1">
        <f t="array" aca="1" ref="G280" ca="1">INDEX(LU_Categories,RANDBETWEEN(1,COUNTA(LU_Categories)))</f>
        <v>Components</v>
      </c>
      <c r="H280" t="str" cm="1">
        <f t="array" aca="1" ref="H280" ca="1">_xlfn.LET(_xlpm.x,MATCH(G280,LU_Categories,0),_xlpm.y,OFFSET('Lookup Data'!$E$37,,_xlpm.x),_xlpm.z,OFFSET('Lookup Data'!$E$40,,_xlpm.x,_xlpm.y,),INDEX(_xlpm.z,RANDBETWEEN(1,_xlpm.y)))</f>
        <v>Brakes</v>
      </c>
      <c r="I280" s="48">
        <f t="shared" ca="1" si="9"/>
        <v>600</v>
      </c>
      <c r="J280" s="35">
        <f t="shared" ca="1" si="8"/>
        <v>0.1</v>
      </c>
    </row>
    <row r="281" spans="6:10" x14ac:dyDescent="0.2">
      <c r="F281" cm="1">
        <f t="array" aca="1" ref="F281" ca="1">INDEX(LU_Years,RANDBETWEEN(1,COUNTA(LU_Years)))</f>
        <v>2020</v>
      </c>
      <c r="G281" t="str" cm="1">
        <f t="array" aca="1" ref="G281" ca="1">INDEX(LU_Categories,RANDBETWEEN(1,COUNTA(LU_Categories)))</f>
        <v>Accessories</v>
      </c>
      <c r="H281" t="str" cm="1">
        <f t="array" aca="1" ref="H281" ca="1">_xlfn.LET(_xlpm.x,MATCH(G281,LU_Categories,0),_xlpm.y,OFFSET('Lookup Data'!$E$37,,_xlpm.x),_xlpm.z,OFFSET('Lookup Data'!$E$40,,_xlpm.x,_xlpm.y,),INDEX(_xlpm.z,RANDBETWEEN(1,_xlpm.y)))</f>
        <v>Bike Racks</v>
      </c>
      <c r="I281" s="48">
        <f t="shared" ca="1" si="9"/>
        <v>1800</v>
      </c>
      <c r="J281" s="35">
        <f t="shared" ca="1" si="8"/>
        <v>0.35</v>
      </c>
    </row>
    <row r="282" spans="6:10" x14ac:dyDescent="0.2">
      <c r="F282" cm="1">
        <f t="array" aca="1" ref="F282" ca="1">INDEX(LU_Years,RANDBETWEEN(1,COUNTA(LU_Years)))</f>
        <v>2021</v>
      </c>
      <c r="G282" t="str" cm="1">
        <f t="array" aca="1" ref="G282" ca="1">INDEX(LU_Categories,RANDBETWEEN(1,COUNTA(LU_Categories)))</f>
        <v>Components</v>
      </c>
      <c r="H282" t="str" cm="1">
        <f t="array" aca="1" ref="H282" ca="1">_xlfn.LET(_xlpm.x,MATCH(G282,LU_Categories,0),_xlpm.y,OFFSET('Lookup Data'!$E$37,,_xlpm.x),_xlpm.z,OFFSET('Lookup Data'!$E$40,,_xlpm.x,_xlpm.y,),INDEX(_xlpm.z,RANDBETWEEN(1,_xlpm.y)))</f>
        <v>Wheels</v>
      </c>
      <c r="I282" s="48">
        <f t="shared" ca="1" si="9"/>
        <v>1700</v>
      </c>
      <c r="J282" s="35">
        <f t="shared" ca="1" si="8"/>
        <v>0.85</v>
      </c>
    </row>
    <row r="283" spans="6:10" x14ac:dyDescent="0.2">
      <c r="F283" cm="1">
        <f t="array" aca="1" ref="F283" ca="1">INDEX(LU_Years,RANDBETWEEN(1,COUNTA(LU_Years)))</f>
        <v>2020</v>
      </c>
      <c r="G283" t="str" cm="1">
        <f t="array" aca="1" ref="G283" ca="1">INDEX(LU_Categories,RANDBETWEEN(1,COUNTA(LU_Categories)))</f>
        <v>Accessories</v>
      </c>
      <c r="H283" t="str" cm="1">
        <f t="array" aca="1" ref="H283" ca="1">_xlfn.LET(_xlpm.x,MATCH(G283,LU_Categories,0),_xlpm.y,OFFSET('Lookup Data'!$E$37,,_xlpm.x),_xlpm.z,OFFSET('Lookup Data'!$E$40,,_xlpm.x,_xlpm.y,),INDEX(_xlpm.z,RANDBETWEEN(1,_xlpm.y)))</f>
        <v>Locks</v>
      </c>
      <c r="I283" s="48">
        <f t="shared" ca="1" si="9"/>
        <v>3100</v>
      </c>
      <c r="J283" s="35">
        <f t="shared" ca="1" si="8"/>
        <v>0.35</v>
      </c>
    </row>
    <row r="284" spans="6:10" x14ac:dyDescent="0.2">
      <c r="F284" cm="1">
        <f t="array" aca="1" ref="F284" ca="1">INDEX(LU_Years,RANDBETWEEN(1,COUNTA(LU_Years)))</f>
        <v>2022</v>
      </c>
      <c r="G284" t="str" cm="1">
        <f t="array" aca="1" ref="G284" ca="1">INDEX(LU_Categories,RANDBETWEEN(1,COUNTA(LU_Categories)))</f>
        <v>Clothing</v>
      </c>
      <c r="H284" t="str" cm="1">
        <f t="array" aca="1" ref="H284" ca="1">_xlfn.LET(_xlpm.x,MATCH(G284,LU_Categories,0),_xlpm.y,OFFSET('Lookup Data'!$E$37,,_xlpm.x),_xlpm.z,OFFSET('Lookup Data'!$E$40,,_xlpm.x,_xlpm.y,),INDEX(_xlpm.z,RANDBETWEEN(1,_xlpm.y)))</f>
        <v>Shorts</v>
      </c>
      <c r="I284" s="48">
        <f t="shared" ca="1" si="9"/>
        <v>1800</v>
      </c>
      <c r="J284" s="35">
        <f t="shared" ca="1" si="8"/>
        <v>0.7</v>
      </c>
    </row>
    <row r="285" spans="6:10" x14ac:dyDescent="0.2">
      <c r="F285" cm="1">
        <f t="array" aca="1" ref="F285" ca="1">INDEX(LU_Years,RANDBETWEEN(1,COUNTA(LU_Years)))</f>
        <v>2020</v>
      </c>
      <c r="G285" t="str" cm="1">
        <f t="array" aca="1" ref="G285" ca="1">INDEX(LU_Categories,RANDBETWEEN(1,COUNTA(LU_Categories)))</f>
        <v>Components</v>
      </c>
      <c r="H285" t="str" cm="1">
        <f t="array" aca="1" ref="H285" ca="1">_xlfn.LET(_xlpm.x,MATCH(G285,LU_Categories,0),_xlpm.y,OFFSET('Lookup Data'!$E$37,,_xlpm.x),_xlpm.z,OFFSET('Lookup Data'!$E$40,,_xlpm.x,_xlpm.y,),INDEX(_xlpm.z,RANDBETWEEN(1,_xlpm.y)))</f>
        <v>Saddles</v>
      </c>
      <c r="I285" s="48">
        <f t="shared" ca="1" si="9"/>
        <v>2200</v>
      </c>
      <c r="J285" s="35">
        <f t="shared" ca="1" si="8"/>
        <v>0.65</v>
      </c>
    </row>
    <row r="286" spans="6:10" x14ac:dyDescent="0.2">
      <c r="F286" cm="1">
        <f t="array" aca="1" ref="F286" ca="1">INDEX(LU_Years,RANDBETWEEN(1,COUNTA(LU_Years)))</f>
        <v>2022</v>
      </c>
      <c r="G286" t="str" cm="1">
        <f t="array" aca="1" ref="G286" ca="1">INDEX(LU_Categories,RANDBETWEEN(1,COUNTA(LU_Categories)))</f>
        <v>Clothing</v>
      </c>
      <c r="H286" t="str" cm="1">
        <f t="array" aca="1" ref="H286" ca="1">_xlfn.LET(_xlpm.x,MATCH(G286,LU_Categories,0),_xlpm.y,OFFSET('Lookup Data'!$E$37,,_xlpm.x),_xlpm.z,OFFSET('Lookup Data'!$E$40,,_xlpm.x,_xlpm.y,),INDEX(_xlpm.z,RANDBETWEEN(1,_xlpm.y)))</f>
        <v>Jerseys</v>
      </c>
      <c r="I286" s="48">
        <f t="shared" ca="1" si="9"/>
        <v>200</v>
      </c>
      <c r="J286" s="35">
        <f t="shared" ca="1" si="8"/>
        <v>0.15</v>
      </c>
    </row>
    <row r="287" spans="6:10" x14ac:dyDescent="0.2">
      <c r="F287" cm="1">
        <f t="array" aca="1" ref="F287" ca="1">INDEX(LU_Years,RANDBETWEEN(1,COUNTA(LU_Years)))</f>
        <v>2020</v>
      </c>
      <c r="G287" t="str" cm="1">
        <f t="array" aca="1" ref="G287" ca="1">INDEX(LU_Categories,RANDBETWEEN(1,COUNTA(LU_Categories)))</f>
        <v>Clothing</v>
      </c>
      <c r="H287" t="str" cm="1">
        <f t="array" aca="1" ref="H287" ca="1">_xlfn.LET(_xlpm.x,MATCH(G287,LU_Categories,0),_xlpm.y,OFFSET('Lookup Data'!$E$37,,_xlpm.x),_xlpm.z,OFFSET('Lookup Data'!$E$40,,_xlpm.x,_xlpm.y,),INDEX(_xlpm.z,RANDBETWEEN(1,_xlpm.y)))</f>
        <v>Socks</v>
      </c>
      <c r="I287" s="48">
        <f t="shared" ca="1" si="9"/>
        <v>500</v>
      </c>
      <c r="J287" s="35">
        <f t="shared" ca="1" si="8"/>
        <v>0.45</v>
      </c>
    </row>
    <row r="288" spans="6:10" x14ac:dyDescent="0.2">
      <c r="F288" cm="1">
        <f t="array" aca="1" ref="F288" ca="1">INDEX(LU_Years,RANDBETWEEN(1,COUNTA(LU_Years)))</f>
        <v>2021</v>
      </c>
      <c r="G288" t="str" cm="1">
        <f t="array" aca="1" ref="G288" ca="1">INDEX(LU_Categories,RANDBETWEEN(1,COUNTA(LU_Categories)))</f>
        <v>Clothing</v>
      </c>
      <c r="H288" t="str" cm="1">
        <f t="array" aca="1" ref="H288" ca="1">_xlfn.LET(_xlpm.x,MATCH(G288,LU_Categories,0),_xlpm.y,OFFSET('Lookup Data'!$E$37,,_xlpm.x),_xlpm.z,OFFSET('Lookup Data'!$E$40,,_xlpm.x,_xlpm.y,),INDEX(_xlpm.z,RANDBETWEEN(1,_xlpm.y)))</f>
        <v>Socks</v>
      </c>
      <c r="I288" s="48">
        <f t="shared" ca="1" si="9"/>
        <v>1800</v>
      </c>
      <c r="J288" s="35">
        <f t="shared" ca="1" si="8"/>
        <v>0.45</v>
      </c>
    </row>
    <row r="289" spans="6:10" x14ac:dyDescent="0.2">
      <c r="F289" cm="1">
        <f t="array" aca="1" ref="F289" ca="1">INDEX(LU_Years,RANDBETWEEN(1,COUNTA(LU_Years)))</f>
        <v>2021</v>
      </c>
      <c r="G289" t="str" cm="1">
        <f t="array" aca="1" ref="G289" ca="1">INDEX(LU_Categories,RANDBETWEEN(1,COUNTA(LU_Categories)))</f>
        <v>Bikes</v>
      </c>
      <c r="H289" t="str" cm="1">
        <f t="array" aca="1" ref="H289" ca="1">_xlfn.LET(_xlpm.x,MATCH(G289,LU_Categories,0),_xlpm.y,OFFSET('Lookup Data'!$E$37,,_xlpm.x),_xlpm.z,OFFSET('Lookup Data'!$E$40,,_xlpm.x,_xlpm.y,),INDEX(_xlpm.z,RANDBETWEEN(1,_xlpm.y)))</f>
        <v>Cargo Bikes</v>
      </c>
      <c r="I289" s="48">
        <f t="shared" ca="1" si="9"/>
        <v>3400</v>
      </c>
      <c r="J289" s="35">
        <f t="shared" ca="1" si="8"/>
        <v>0.8</v>
      </c>
    </row>
    <row r="290" spans="6:10" x14ac:dyDescent="0.2">
      <c r="F290" cm="1">
        <f t="array" aca="1" ref="F290" ca="1">INDEX(LU_Years,RANDBETWEEN(1,COUNTA(LU_Years)))</f>
        <v>2021</v>
      </c>
      <c r="G290" t="str" cm="1">
        <f t="array" aca="1" ref="G290" ca="1">INDEX(LU_Categories,RANDBETWEEN(1,COUNTA(LU_Categories)))</f>
        <v>Components</v>
      </c>
      <c r="H290" t="str" cm="1">
        <f t="array" aca="1" ref="H290" ca="1">_xlfn.LET(_xlpm.x,MATCH(G290,LU_Categories,0),_xlpm.y,OFFSET('Lookup Data'!$E$37,,_xlpm.x),_xlpm.z,OFFSET('Lookup Data'!$E$40,,_xlpm.x,_xlpm.y,),INDEX(_xlpm.z,RANDBETWEEN(1,_xlpm.y)))</f>
        <v>Brakes</v>
      </c>
      <c r="I290" s="48">
        <f t="shared" ca="1" si="9"/>
        <v>1300</v>
      </c>
      <c r="J290" s="35">
        <f t="shared" ca="1" si="8"/>
        <v>0.4</v>
      </c>
    </row>
    <row r="291" spans="6:10" x14ac:dyDescent="0.2">
      <c r="F291" cm="1">
        <f t="array" aca="1" ref="F291" ca="1">INDEX(LU_Years,RANDBETWEEN(1,COUNTA(LU_Years)))</f>
        <v>2021</v>
      </c>
      <c r="G291" t="str" cm="1">
        <f t="array" aca="1" ref="G291" ca="1">INDEX(LU_Categories,RANDBETWEEN(1,COUNTA(LU_Categories)))</f>
        <v>Bikes</v>
      </c>
      <c r="H291" t="str" cm="1">
        <f t="array" aca="1" ref="H291" ca="1">_xlfn.LET(_xlpm.x,MATCH(G291,LU_Categories,0),_xlpm.y,OFFSET('Lookup Data'!$E$37,,_xlpm.x),_xlpm.z,OFFSET('Lookup Data'!$E$40,,_xlpm.x,_xlpm.y,),INDEX(_xlpm.z,RANDBETWEEN(1,_xlpm.y)))</f>
        <v>Touring Bikes</v>
      </c>
      <c r="I291" s="48">
        <f t="shared" ca="1" si="9"/>
        <v>2100</v>
      </c>
      <c r="J291" s="35">
        <f t="shared" ca="1" si="8"/>
        <v>0.75</v>
      </c>
    </row>
    <row r="292" spans="6:10" x14ac:dyDescent="0.2">
      <c r="F292" cm="1">
        <f t="array" aca="1" ref="F292" ca="1">INDEX(LU_Years,RANDBETWEEN(1,COUNTA(LU_Years)))</f>
        <v>2020</v>
      </c>
      <c r="G292" t="str" cm="1">
        <f t="array" aca="1" ref="G292" ca="1">INDEX(LU_Categories,RANDBETWEEN(1,COUNTA(LU_Categories)))</f>
        <v>Accessories</v>
      </c>
      <c r="H292" t="str" cm="1">
        <f t="array" aca="1" ref="H292" ca="1">_xlfn.LET(_xlpm.x,MATCH(G292,LU_Categories,0),_xlpm.y,OFFSET('Lookup Data'!$E$37,,_xlpm.x),_xlpm.z,OFFSET('Lookup Data'!$E$40,,_xlpm.x,_xlpm.y,),INDEX(_xlpm.z,RANDBETWEEN(1,_xlpm.y)))</f>
        <v>Pumps</v>
      </c>
      <c r="I292" s="48">
        <f t="shared" ca="1" si="9"/>
        <v>2900</v>
      </c>
      <c r="J292" s="35">
        <f t="shared" ca="1" si="8"/>
        <v>0.65</v>
      </c>
    </row>
    <row r="293" spans="6:10" x14ac:dyDescent="0.2">
      <c r="F293" cm="1">
        <f t="array" aca="1" ref="F293" ca="1">INDEX(LU_Years,RANDBETWEEN(1,COUNTA(LU_Years)))</f>
        <v>2020</v>
      </c>
      <c r="G293" t="str" cm="1">
        <f t="array" aca="1" ref="G293" ca="1">INDEX(LU_Categories,RANDBETWEEN(1,COUNTA(LU_Categories)))</f>
        <v>Clothing</v>
      </c>
      <c r="H293" t="str" cm="1">
        <f t="array" aca="1" ref="H293" ca="1">_xlfn.LET(_xlpm.x,MATCH(G293,LU_Categories,0),_xlpm.y,OFFSET('Lookup Data'!$E$37,,_xlpm.x),_xlpm.z,OFFSET('Lookup Data'!$E$40,,_xlpm.x,_xlpm.y,),INDEX(_xlpm.z,RANDBETWEEN(1,_xlpm.y)))</f>
        <v>Tights</v>
      </c>
      <c r="I293" s="48">
        <f t="shared" ca="1" si="9"/>
        <v>1900</v>
      </c>
      <c r="J293" s="35">
        <f t="shared" ca="1" si="8"/>
        <v>0.35</v>
      </c>
    </row>
    <row r="294" spans="6:10" x14ac:dyDescent="0.2">
      <c r="F294" cm="1">
        <f t="array" aca="1" ref="F294" ca="1">INDEX(LU_Years,RANDBETWEEN(1,COUNTA(LU_Years)))</f>
        <v>2020</v>
      </c>
      <c r="G294" t="str" cm="1">
        <f t="array" aca="1" ref="G294" ca="1">INDEX(LU_Categories,RANDBETWEEN(1,COUNTA(LU_Categories)))</f>
        <v>Accessories</v>
      </c>
      <c r="H294" t="str" cm="1">
        <f t="array" aca="1" ref="H294" ca="1">_xlfn.LET(_xlpm.x,MATCH(G294,LU_Categories,0),_xlpm.y,OFFSET('Lookup Data'!$E$37,,_xlpm.x),_xlpm.z,OFFSET('Lookup Data'!$E$40,,_xlpm.x,_xlpm.y,),INDEX(_xlpm.z,RANDBETWEEN(1,_xlpm.y)))</f>
        <v>Lights</v>
      </c>
      <c r="I294" s="48">
        <f t="shared" ca="1" si="9"/>
        <v>2000</v>
      </c>
      <c r="J294" s="35">
        <f t="shared" ca="1" si="8"/>
        <v>0.35</v>
      </c>
    </row>
    <row r="295" spans="6:10" x14ac:dyDescent="0.2">
      <c r="F295" cm="1">
        <f t="array" aca="1" ref="F295" ca="1">INDEX(LU_Years,RANDBETWEEN(1,COUNTA(LU_Years)))</f>
        <v>2022</v>
      </c>
      <c r="G295" t="str" cm="1">
        <f t="array" aca="1" ref="G295" ca="1">INDEX(LU_Categories,RANDBETWEEN(1,COUNTA(LU_Categories)))</f>
        <v>Bikes</v>
      </c>
      <c r="H295" t="str" cm="1">
        <f t="array" aca="1" ref="H295" ca="1">_xlfn.LET(_xlpm.x,MATCH(G295,LU_Categories,0),_xlpm.y,OFFSET('Lookup Data'!$E$37,,_xlpm.x),_xlpm.z,OFFSET('Lookup Data'!$E$40,,_xlpm.x,_xlpm.y,),INDEX(_xlpm.z,RANDBETWEEN(1,_xlpm.y)))</f>
        <v>Mountain Bikes</v>
      </c>
      <c r="I295" s="48">
        <f t="shared" ca="1" si="9"/>
        <v>3000</v>
      </c>
      <c r="J295" s="35">
        <f t="shared" ca="1" si="8"/>
        <v>0.9</v>
      </c>
    </row>
    <row r="296" spans="6:10" x14ac:dyDescent="0.2">
      <c r="F296" cm="1">
        <f t="array" aca="1" ref="F296" ca="1">INDEX(LU_Years,RANDBETWEEN(1,COUNTA(LU_Years)))</f>
        <v>2021</v>
      </c>
      <c r="G296" t="str" cm="1">
        <f t="array" aca="1" ref="G296" ca="1">INDEX(LU_Categories,RANDBETWEEN(1,COUNTA(LU_Categories)))</f>
        <v>Components</v>
      </c>
      <c r="H296" t="str" cm="1">
        <f t="array" aca="1" ref="H296" ca="1">_xlfn.LET(_xlpm.x,MATCH(G296,LU_Categories,0),_xlpm.y,OFFSET('Lookup Data'!$E$37,,_xlpm.x),_xlpm.z,OFFSET('Lookup Data'!$E$40,,_xlpm.x,_xlpm.y,),INDEX(_xlpm.z,RANDBETWEEN(1,_xlpm.y)))</f>
        <v>Bottom Brackets</v>
      </c>
      <c r="I296" s="48">
        <f t="shared" ca="1" si="9"/>
        <v>800</v>
      </c>
      <c r="J296" s="35">
        <f t="shared" ca="1" si="8"/>
        <v>0.8</v>
      </c>
    </row>
    <row r="297" spans="6:10" x14ac:dyDescent="0.2">
      <c r="F297" cm="1">
        <f t="array" aca="1" ref="F297" ca="1">INDEX(LU_Years,RANDBETWEEN(1,COUNTA(LU_Years)))</f>
        <v>2020</v>
      </c>
      <c r="G297" t="str" cm="1">
        <f t="array" aca="1" ref="G297" ca="1">INDEX(LU_Categories,RANDBETWEEN(1,COUNTA(LU_Categories)))</f>
        <v>Accessories</v>
      </c>
      <c r="H297" t="str" cm="1">
        <f t="array" aca="1" ref="H297" ca="1">_xlfn.LET(_xlpm.x,MATCH(G297,LU_Categories,0),_xlpm.y,OFFSET('Lookup Data'!$E$37,,_xlpm.x),_xlpm.z,OFFSET('Lookup Data'!$E$40,,_xlpm.x,_xlpm.y,),INDEX(_xlpm.z,RANDBETWEEN(1,_xlpm.y)))</f>
        <v>Bike Racks</v>
      </c>
      <c r="I297" s="48">
        <f t="shared" ca="1" si="9"/>
        <v>400</v>
      </c>
      <c r="J297" s="35">
        <f t="shared" ca="1" si="8"/>
        <v>0.65</v>
      </c>
    </row>
    <row r="298" spans="6:10" x14ac:dyDescent="0.2">
      <c r="F298" cm="1">
        <f t="array" aca="1" ref="F298" ca="1">INDEX(LU_Years,RANDBETWEEN(1,COUNTA(LU_Years)))</f>
        <v>2020</v>
      </c>
      <c r="G298" t="str" cm="1">
        <f t="array" aca="1" ref="G298" ca="1">INDEX(LU_Categories,RANDBETWEEN(1,COUNTA(LU_Categories)))</f>
        <v>Clothing</v>
      </c>
      <c r="H298" t="str" cm="1">
        <f t="array" aca="1" ref="H298" ca="1">_xlfn.LET(_xlpm.x,MATCH(G298,LU_Categories,0),_xlpm.y,OFFSET('Lookup Data'!$E$37,,_xlpm.x),_xlpm.z,OFFSET('Lookup Data'!$E$40,,_xlpm.x,_xlpm.y,),INDEX(_xlpm.z,RANDBETWEEN(1,_xlpm.y)))</f>
        <v>Caps</v>
      </c>
      <c r="I298" s="48">
        <f t="shared" ca="1" si="9"/>
        <v>2200</v>
      </c>
      <c r="J298" s="35">
        <f t="shared" ca="1" si="8"/>
        <v>0.8</v>
      </c>
    </row>
    <row r="299" spans="6:10" x14ac:dyDescent="0.2">
      <c r="F299" cm="1">
        <f t="array" aca="1" ref="F299" ca="1">INDEX(LU_Years,RANDBETWEEN(1,COUNTA(LU_Years)))</f>
        <v>2021</v>
      </c>
      <c r="G299" t="str" cm="1">
        <f t="array" aca="1" ref="G299" ca="1">INDEX(LU_Categories,RANDBETWEEN(1,COUNTA(LU_Categories)))</f>
        <v>Accessories</v>
      </c>
      <c r="H299" t="str" cm="1">
        <f t="array" aca="1" ref="H299" ca="1">_xlfn.LET(_xlpm.x,MATCH(G299,LU_Categories,0),_xlpm.y,OFFSET('Lookup Data'!$E$37,,_xlpm.x),_xlpm.z,OFFSET('Lookup Data'!$E$40,,_xlpm.x,_xlpm.y,),INDEX(_xlpm.z,RANDBETWEEN(1,_xlpm.y)))</f>
        <v>Lights</v>
      </c>
      <c r="I299" s="48">
        <f t="shared" ca="1" si="9"/>
        <v>1500</v>
      </c>
      <c r="J299" s="35">
        <f t="shared" ca="1" si="8"/>
        <v>0.4</v>
      </c>
    </row>
    <row r="300" spans="6:10" x14ac:dyDescent="0.2">
      <c r="F300" cm="1">
        <f t="array" aca="1" ref="F300" ca="1">INDEX(LU_Years,RANDBETWEEN(1,COUNTA(LU_Years)))</f>
        <v>2020</v>
      </c>
      <c r="G300" t="str" cm="1">
        <f t="array" aca="1" ref="G300" ca="1">INDEX(LU_Categories,RANDBETWEEN(1,COUNTA(LU_Categories)))</f>
        <v>Accessories</v>
      </c>
      <c r="H300" t="str" cm="1">
        <f t="array" aca="1" ref="H300" ca="1">_xlfn.LET(_xlpm.x,MATCH(G300,LU_Categories,0),_xlpm.y,OFFSET('Lookup Data'!$E$37,,_xlpm.x),_xlpm.z,OFFSET('Lookup Data'!$E$40,,_xlpm.x,_xlpm.y,),INDEX(_xlpm.z,RANDBETWEEN(1,_xlpm.y)))</f>
        <v>Helmets</v>
      </c>
      <c r="I300" s="48">
        <f t="shared" ca="1" si="9"/>
        <v>2900</v>
      </c>
      <c r="J300" s="35">
        <f t="shared" ca="1" si="8"/>
        <v>0.85</v>
      </c>
    </row>
    <row r="301" spans="6:10" x14ac:dyDescent="0.2">
      <c r="F301" cm="1">
        <f t="array" aca="1" ref="F301" ca="1">INDEX(LU_Years,RANDBETWEEN(1,COUNTA(LU_Years)))</f>
        <v>2022</v>
      </c>
      <c r="G301" t="str" cm="1">
        <f t="array" aca="1" ref="G301" ca="1">INDEX(LU_Categories,RANDBETWEEN(1,COUNTA(LU_Categories)))</f>
        <v>Clothing</v>
      </c>
      <c r="H301" t="str" cm="1">
        <f t="array" aca="1" ref="H301" ca="1">_xlfn.LET(_xlpm.x,MATCH(G301,LU_Categories,0),_xlpm.y,OFFSET('Lookup Data'!$E$37,,_xlpm.x),_xlpm.z,OFFSET('Lookup Data'!$E$40,,_xlpm.x,_xlpm.y,),INDEX(_xlpm.z,RANDBETWEEN(1,_xlpm.y)))</f>
        <v>Vests</v>
      </c>
      <c r="I301" s="48">
        <f t="shared" ca="1" si="9"/>
        <v>2300</v>
      </c>
      <c r="J301" s="35">
        <f t="shared" ca="1" si="8"/>
        <v>0.8</v>
      </c>
    </row>
    <row r="302" spans="6:10" x14ac:dyDescent="0.2">
      <c r="F302" cm="1">
        <f t="array" aca="1" ref="F302" ca="1">INDEX(LU_Years,RANDBETWEEN(1,COUNTA(LU_Years)))</f>
        <v>2020</v>
      </c>
      <c r="G302" t="str" cm="1">
        <f t="array" aca="1" ref="G302" ca="1">INDEX(LU_Categories,RANDBETWEEN(1,COUNTA(LU_Categories)))</f>
        <v>Bikes</v>
      </c>
      <c r="H302" t="str" cm="1">
        <f t="array" aca="1" ref="H302" ca="1">_xlfn.LET(_xlpm.x,MATCH(G302,LU_Categories,0),_xlpm.y,OFFSET('Lookup Data'!$E$37,,_xlpm.x),_xlpm.z,OFFSET('Lookup Data'!$E$40,,_xlpm.x,_xlpm.y,),INDEX(_xlpm.z,RANDBETWEEN(1,_xlpm.y)))</f>
        <v>Touring Bikes</v>
      </c>
      <c r="I302" s="48">
        <f t="shared" ca="1" si="9"/>
        <v>3200</v>
      </c>
      <c r="J302" s="35">
        <f t="shared" ca="1" si="8"/>
        <v>0.95</v>
      </c>
    </row>
    <row r="303" spans="6:10" x14ac:dyDescent="0.2">
      <c r="F303" cm="1">
        <f t="array" aca="1" ref="F303" ca="1">INDEX(LU_Years,RANDBETWEEN(1,COUNTA(LU_Years)))</f>
        <v>2021</v>
      </c>
      <c r="G303" t="str" cm="1">
        <f t="array" aca="1" ref="G303" ca="1">INDEX(LU_Categories,RANDBETWEEN(1,COUNTA(LU_Categories)))</f>
        <v>Clothing</v>
      </c>
      <c r="H303" t="str" cm="1">
        <f t="array" aca="1" ref="H303" ca="1">_xlfn.LET(_xlpm.x,MATCH(G303,LU_Categories,0),_xlpm.y,OFFSET('Lookup Data'!$E$37,,_xlpm.x),_xlpm.z,OFFSET('Lookup Data'!$E$40,,_xlpm.x,_xlpm.y,),INDEX(_xlpm.z,RANDBETWEEN(1,_xlpm.y)))</f>
        <v>Tights</v>
      </c>
      <c r="I303" s="48">
        <f t="shared" ca="1" si="9"/>
        <v>1400</v>
      </c>
      <c r="J303" s="35">
        <f t="shared" ca="1" si="8"/>
        <v>0.25</v>
      </c>
    </row>
    <row r="304" spans="6:10" x14ac:dyDescent="0.2">
      <c r="F304" cm="1">
        <f t="array" aca="1" ref="F304" ca="1">INDEX(LU_Years,RANDBETWEEN(1,COUNTA(LU_Years)))</f>
        <v>2022</v>
      </c>
      <c r="G304" t="str" cm="1">
        <f t="array" aca="1" ref="G304" ca="1">INDEX(LU_Categories,RANDBETWEEN(1,COUNTA(LU_Categories)))</f>
        <v>Accessories</v>
      </c>
      <c r="H304" t="str" cm="1">
        <f t="array" aca="1" ref="H304" ca="1">_xlfn.LET(_xlpm.x,MATCH(G304,LU_Categories,0),_xlpm.y,OFFSET('Lookup Data'!$E$37,,_xlpm.x),_xlpm.z,OFFSET('Lookup Data'!$E$40,,_xlpm.x,_xlpm.y,),INDEX(_xlpm.z,RANDBETWEEN(1,_xlpm.y)))</f>
        <v>Pumps</v>
      </c>
      <c r="I304" s="48">
        <f t="shared" ca="1" si="9"/>
        <v>100</v>
      </c>
      <c r="J304" s="35">
        <f t="shared" ca="1" si="8"/>
        <v>0.85</v>
      </c>
    </row>
    <row r="305" spans="6:10" x14ac:dyDescent="0.2">
      <c r="F305" cm="1">
        <f t="array" aca="1" ref="F305" ca="1">INDEX(LU_Years,RANDBETWEEN(1,COUNTA(LU_Years)))</f>
        <v>2022</v>
      </c>
      <c r="G305" t="str" cm="1">
        <f t="array" aca="1" ref="G305" ca="1">INDEX(LU_Categories,RANDBETWEEN(1,COUNTA(LU_Categories)))</f>
        <v>Accessories</v>
      </c>
      <c r="H305" t="str" cm="1">
        <f t="array" aca="1" ref="H305" ca="1">_xlfn.LET(_xlpm.x,MATCH(G305,LU_Categories,0),_xlpm.y,OFFSET('Lookup Data'!$E$37,,_xlpm.x),_xlpm.z,OFFSET('Lookup Data'!$E$40,,_xlpm.x,_xlpm.y,),INDEX(_xlpm.z,RANDBETWEEN(1,_xlpm.y)))</f>
        <v>Helmets</v>
      </c>
      <c r="I305" s="48">
        <f t="shared" ca="1" si="9"/>
        <v>1700</v>
      </c>
      <c r="J305" s="35">
        <f t="shared" ca="1" si="8"/>
        <v>0.25</v>
      </c>
    </row>
    <row r="306" spans="6:10" x14ac:dyDescent="0.2">
      <c r="F306" cm="1">
        <f t="array" aca="1" ref="F306" ca="1">INDEX(LU_Years,RANDBETWEEN(1,COUNTA(LU_Years)))</f>
        <v>2022</v>
      </c>
      <c r="G306" t="str" cm="1">
        <f t="array" aca="1" ref="G306" ca="1">INDEX(LU_Categories,RANDBETWEEN(1,COUNTA(LU_Categories)))</f>
        <v>Clothing</v>
      </c>
      <c r="H306" t="str" cm="1">
        <f t="array" aca="1" ref="H306" ca="1">_xlfn.LET(_xlpm.x,MATCH(G306,LU_Categories,0),_xlpm.y,OFFSET('Lookup Data'!$E$37,,_xlpm.x),_xlpm.z,OFFSET('Lookup Data'!$E$40,,_xlpm.x,_xlpm.y,),INDEX(_xlpm.z,RANDBETWEEN(1,_xlpm.y)))</f>
        <v>Socks</v>
      </c>
      <c r="I306" s="48">
        <f t="shared" ca="1" si="9"/>
        <v>3300</v>
      </c>
      <c r="J306" s="35">
        <f t="shared" ca="1" si="8"/>
        <v>0.45</v>
      </c>
    </row>
    <row r="307" spans="6:10" x14ac:dyDescent="0.2">
      <c r="F307" cm="1">
        <f t="array" aca="1" ref="F307" ca="1">INDEX(LU_Years,RANDBETWEEN(1,COUNTA(LU_Years)))</f>
        <v>2022</v>
      </c>
      <c r="G307" t="str" cm="1">
        <f t="array" aca="1" ref="G307" ca="1">INDEX(LU_Categories,RANDBETWEEN(1,COUNTA(LU_Categories)))</f>
        <v>Clothing</v>
      </c>
      <c r="H307" t="str" cm="1">
        <f t="array" aca="1" ref="H307" ca="1">_xlfn.LET(_xlpm.x,MATCH(G307,LU_Categories,0),_xlpm.y,OFFSET('Lookup Data'!$E$37,,_xlpm.x),_xlpm.z,OFFSET('Lookup Data'!$E$40,,_xlpm.x,_xlpm.y,),INDEX(_xlpm.z,RANDBETWEEN(1,_xlpm.y)))</f>
        <v>Tights</v>
      </c>
      <c r="I307" s="48">
        <f t="shared" ca="1" si="9"/>
        <v>900</v>
      </c>
      <c r="J307" s="35">
        <f t="shared" ca="1" si="8"/>
        <v>0.35</v>
      </c>
    </row>
    <row r="308" spans="6:10" x14ac:dyDescent="0.2">
      <c r="F308" cm="1">
        <f t="array" aca="1" ref="F308" ca="1">INDEX(LU_Years,RANDBETWEEN(1,COUNTA(LU_Years)))</f>
        <v>2022</v>
      </c>
      <c r="G308" t="str" cm="1">
        <f t="array" aca="1" ref="G308" ca="1">INDEX(LU_Categories,RANDBETWEEN(1,COUNTA(LU_Categories)))</f>
        <v>Clothing</v>
      </c>
      <c r="H308" t="str" cm="1">
        <f t="array" aca="1" ref="H308" ca="1">_xlfn.LET(_xlpm.x,MATCH(G308,LU_Categories,0),_xlpm.y,OFFSET('Lookup Data'!$E$37,,_xlpm.x),_xlpm.z,OFFSET('Lookup Data'!$E$40,,_xlpm.x,_xlpm.y,),INDEX(_xlpm.z,RANDBETWEEN(1,_xlpm.y)))</f>
        <v>Caps</v>
      </c>
      <c r="I308" s="48">
        <f t="shared" ca="1" si="9"/>
        <v>900</v>
      </c>
      <c r="J308" s="35">
        <f t="shared" ca="1" si="8"/>
        <v>0.5</v>
      </c>
    </row>
    <row r="309" spans="6:10" x14ac:dyDescent="0.2">
      <c r="F309" cm="1">
        <f t="array" aca="1" ref="F309" ca="1">INDEX(LU_Years,RANDBETWEEN(1,COUNTA(LU_Years)))</f>
        <v>2020</v>
      </c>
      <c r="G309" t="str" cm="1">
        <f t="array" aca="1" ref="G309" ca="1">INDEX(LU_Categories,RANDBETWEEN(1,COUNTA(LU_Categories)))</f>
        <v>Bikes</v>
      </c>
      <c r="H309" t="str" cm="1">
        <f t="array" aca="1" ref="H309" ca="1">_xlfn.LET(_xlpm.x,MATCH(G309,LU_Categories,0),_xlpm.y,OFFSET('Lookup Data'!$E$37,,_xlpm.x),_xlpm.z,OFFSET('Lookup Data'!$E$40,,_xlpm.x,_xlpm.y,),INDEX(_xlpm.z,RANDBETWEEN(1,_xlpm.y)))</f>
        <v>Touring Bikes</v>
      </c>
      <c r="I309" s="48">
        <f t="shared" ca="1" si="9"/>
        <v>2700</v>
      </c>
      <c r="J309" s="35">
        <f t="shared" ca="1" si="8"/>
        <v>1</v>
      </c>
    </row>
    <row r="310" spans="6:10" x14ac:dyDescent="0.2">
      <c r="F310" cm="1">
        <f t="array" aca="1" ref="F310" ca="1">INDEX(LU_Years,RANDBETWEEN(1,COUNTA(LU_Years)))</f>
        <v>2022</v>
      </c>
      <c r="G310" t="str" cm="1">
        <f t="array" aca="1" ref="G310" ca="1">INDEX(LU_Categories,RANDBETWEEN(1,COUNTA(LU_Categories)))</f>
        <v>Accessories</v>
      </c>
      <c r="H310" t="str" cm="1">
        <f t="array" aca="1" ref="H310" ca="1">_xlfn.LET(_xlpm.x,MATCH(G310,LU_Categories,0),_xlpm.y,OFFSET('Lookup Data'!$E$37,,_xlpm.x),_xlpm.z,OFFSET('Lookup Data'!$E$40,,_xlpm.x,_xlpm.y,),INDEX(_xlpm.z,RANDBETWEEN(1,_xlpm.y)))</f>
        <v>Lights</v>
      </c>
      <c r="I310" s="48">
        <f t="shared" ca="1" si="9"/>
        <v>1300</v>
      </c>
      <c r="J310" s="35">
        <f t="shared" ca="1" si="8"/>
        <v>0.85</v>
      </c>
    </row>
    <row r="311" spans="6:10" x14ac:dyDescent="0.2">
      <c r="F311" cm="1">
        <f t="array" aca="1" ref="F311" ca="1">INDEX(LU_Years,RANDBETWEEN(1,COUNTA(LU_Years)))</f>
        <v>2021</v>
      </c>
      <c r="G311" t="str" cm="1">
        <f t="array" aca="1" ref="G311" ca="1">INDEX(LU_Categories,RANDBETWEEN(1,COUNTA(LU_Categories)))</f>
        <v>Accessories</v>
      </c>
      <c r="H311" t="str" cm="1">
        <f t="array" aca="1" ref="H311" ca="1">_xlfn.LET(_xlpm.x,MATCH(G311,LU_Categories,0),_xlpm.y,OFFSET('Lookup Data'!$E$37,,_xlpm.x),_xlpm.z,OFFSET('Lookup Data'!$E$40,,_xlpm.x,_xlpm.y,),INDEX(_xlpm.z,RANDBETWEEN(1,_xlpm.y)))</f>
        <v>Helmets</v>
      </c>
      <c r="I311" s="48">
        <f t="shared" ca="1" si="9"/>
        <v>3200</v>
      </c>
      <c r="J311" s="35">
        <f t="shared" ca="1" si="8"/>
        <v>0.3</v>
      </c>
    </row>
    <row r="312" spans="6:10" x14ac:dyDescent="0.2">
      <c r="F312" cm="1">
        <f t="array" aca="1" ref="F312" ca="1">INDEX(LU_Years,RANDBETWEEN(1,COUNTA(LU_Years)))</f>
        <v>2022</v>
      </c>
      <c r="G312" t="str" cm="1">
        <f t="array" aca="1" ref="G312" ca="1">INDEX(LU_Categories,RANDBETWEEN(1,COUNTA(LU_Categories)))</f>
        <v>Accessories</v>
      </c>
      <c r="H312" t="str" cm="1">
        <f t="array" aca="1" ref="H312" ca="1">_xlfn.LET(_xlpm.x,MATCH(G312,LU_Categories,0),_xlpm.y,OFFSET('Lookup Data'!$E$37,,_xlpm.x),_xlpm.z,OFFSET('Lookup Data'!$E$40,,_xlpm.x,_xlpm.y,),INDEX(_xlpm.z,RANDBETWEEN(1,_xlpm.y)))</f>
        <v>Helmets</v>
      </c>
      <c r="I312" s="48">
        <f t="shared" ca="1" si="9"/>
        <v>3000</v>
      </c>
      <c r="J312" s="35">
        <f t="shared" ca="1" si="8"/>
        <v>0.35</v>
      </c>
    </row>
    <row r="313" spans="6:10" x14ac:dyDescent="0.2">
      <c r="F313" cm="1">
        <f t="array" aca="1" ref="F313" ca="1">INDEX(LU_Years,RANDBETWEEN(1,COUNTA(LU_Years)))</f>
        <v>2020</v>
      </c>
      <c r="G313" t="str" cm="1">
        <f t="array" aca="1" ref="G313" ca="1">INDEX(LU_Categories,RANDBETWEEN(1,COUNTA(LU_Categories)))</f>
        <v>Accessories</v>
      </c>
      <c r="H313" t="str" cm="1">
        <f t="array" aca="1" ref="H313" ca="1">_xlfn.LET(_xlpm.x,MATCH(G313,LU_Categories,0),_xlpm.y,OFFSET('Lookup Data'!$E$37,,_xlpm.x),_xlpm.z,OFFSET('Lookup Data'!$E$40,,_xlpm.x,_xlpm.y,),INDEX(_xlpm.z,RANDBETWEEN(1,_xlpm.y)))</f>
        <v>Bike Racks</v>
      </c>
      <c r="I313" s="48">
        <f t="shared" ca="1" si="9"/>
        <v>400</v>
      </c>
      <c r="J313" s="35">
        <f t="shared" ca="1" si="8"/>
        <v>0.3</v>
      </c>
    </row>
    <row r="314" spans="6:10" x14ac:dyDescent="0.2">
      <c r="F314" cm="1">
        <f t="array" aca="1" ref="F314" ca="1">INDEX(LU_Years,RANDBETWEEN(1,COUNTA(LU_Years)))</f>
        <v>2022</v>
      </c>
      <c r="G314" t="str" cm="1">
        <f t="array" aca="1" ref="G314" ca="1">INDEX(LU_Categories,RANDBETWEEN(1,COUNTA(LU_Categories)))</f>
        <v>Bikes</v>
      </c>
      <c r="H314" t="str" cm="1">
        <f t="array" aca="1" ref="H314" ca="1">_xlfn.LET(_xlpm.x,MATCH(G314,LU_Categories,0),_xlpm.y,OFFSET('Lookup Data'!$E$37,,_xlpm.x),_xlpm.z,OFFSET('Lookup Data'!$E$40,,_xlpm.x,_xlpm.y,),INDEX(_xlpm.z,RANDBETWEEN(1,_xlpm.y)))</f>
        <v>Mountain Bikes</v>
      </c>
      <c r="I314" s="48">
        <f t="shared" ca="1" si="9"/>
        <v>1200</v>
      </c>
      <c r="J314" s="35">
        <f t="shared" ca="1" si="8"/>
        <v>0.45</v>
      </c>
    </row>
    <row r="315" spans="6:10" x14ac:dyDescent="0.2">
      <c r="F315" cm="1">
        <f t="array" aca="1" ref="F315" ca="1">INDEX(LU_Years,RANDBETWEEN(1,COUNTA(LU_Years)))</f>
        <v>2021</v>
      </c>
      <c r="G315" t="str" cm="1">
        <f t="array" aca="1" ref="G315" ca="1">INDEX(LU_Categories,RANDBETWEEN(1,COUNTA(LU_Categories)))</f>
        <v>Clothing</v>
      </c>
      <c r="H315" t="str" cm="1">
        <f t="array" aca="1" ref="H315" ca="1">_xlfn.LET(_xlpm.x,MATCH(G315,LU_Categories,0),_xlpm.y,OFFSET('Lookup Data'!$E$37,,_xlpm.x),_xlpm.z,OFFSET('Lookup Data'!$E$40,,_xlpm.x,_xlpm.y,),INDEX(_xlpm.z,RANDBETWEEN(1,_xlpm.y)))</f>
        <v>Caps</v>
      </c>
      <c r="I315" s="48">
        <f t="shared" ca="1" si="9"/>
        <v>2700</v>
      </c>
      <c r="J315" s="35">
        <f t="shared" ca="1" si="8"/>
        <v>0.05</v>
      </c>
    </row>
    <row r="316" spans="6:10" x14ac:dyDescent="0.2">
      <c r="F316" cm="1">
        <f t="array" aca="1" ref="F316" ca="1">INDEX(LU_Years,RANDBETWEEN(1,COUNTA(LU_Years)))</f>
        <v>2020</v>
      </c>
      <c r="G316" t="str" cm="1">
        <f t="array" aca="1" ref="G316" ca="1">INDEX(LU_Categories,RANDBETWEEN(1,COUNTA(LU_Categories)))</f>
        <v>Bikes</v>
      </c>
      <c r="H316" t="str" cm="1">
        <f t="array" aca="1" ref="H316" ca="1">_xlfn.LET(_xlpm.x,MATCH(G316,LU_Categories,0),_xlpm.y,OFFSET('Lookup Data'!$E$37,,_xlpm.x),_xlpm.z,OFFSET('Lookup Data'!$E$40,,_xlpm.x,_xlpm.y,),INDEX(_xlpm.z,RANDBETWEEN(1,_xlpm.y)))</f>
        <v>Cargo Bikes</v>
      </c>
      <c r="I316" s="48">
        <f t="shared" ca="1" si="9"/>
        <v>1700</v>
      </c>
      <c r="J316" s="35">
        <f t="shared" ca="1" si="8"/>
        <v>0.15</v>
      </c>
    </row>
    <row r="317" spans="6:10" x14ac:dyDescent="0.2">
      <c r="F317" cm="1">
        <f t="array" aca="1" ref="F317" ca="1">INDEX(LU_Years,RANDBETWEEN(1,COUNTA(LU_Years)))</f>
        <v>2021</v>
      </c>
      <c r="G317" t="str" cm="1">
        <f t="array" aca="1" ref="G317" ca="1">INDEX(LU_Categories,RANDBETWEEN(1,COUNTA(LU_Categories)))</f>
        <v>Accessories</v>
      </c>
      <c r="H317" t="str" cm="1">
        <f t="array" aca="1" ref="H317" ca="1">_xlfn.LET(_xlpm.x,MATCH(G317,LU_Categories,0),_xlpm.y,OFFSET('Lookup Data'!$E$37,,_xlpm.x),_xlpm.z,OFFSET('Lookup Data'!$E$40,,_xlpm.x,_xlpm.y,),INDEX(_xlpm.z,RANDBETWEEN(1,_xlpm.y)))</f>
        <v>Locks</v>
      </c>
      <c r="I317" s="48">
        <f t="shared" ca="1" si="9"/>
        <v>2000</v>
      </c>
      <c r="J317" s="35">
        <f t="shared" ca="1" si="8"/>
        <v>0.35</v>
      </c>
    </row>
    <row r="318" spans="6:10" x14ac:dyDescent="0.2">
      <c r="F318" cm="1">
        <f t="array" aca="1" ref="F318" ca="1">INDEX(LU_Years,RANDBETWEEN(1,COUNTA(LU_Years)))</f>
        <v>2022</v>
      </c>
      <c r="G318" t="str" cm="1">
        <f t="array" aca="1" ref="G318" ca="1">INDEX(LU_Categories,RANDBETWEEN(1,COUNTA(LU_Categories)))</f>
        <v>Bikes</v>
      </c>
      <c r="H318" t="str" cm="1">
        <f t="array" aca="1" ref="H318" ca="1">_xlfn.LET(_xlpm.x,MATCH(G318,LU_Categories,0),_xlpm.y,OFFSET('Lookup Data'!$E$37,,_xlpm.x),_xlpm.z,OFFSET('Lookup Data'!$E$40,,_xlpm.x,_xlpm.y,),INDEX(_xlpm.z,RANDBETWEEN(1,_xlpm.y)))</f>
        <v>Touring Bikes</v>
      </c>
      <c r="I318" s="48">
        <f t="shared" ca="1" si="9"/>
        <v>600</v>
      </c>
      <c r="J318" s="35">
        <f t="shared" ca="1" si="8"/>
        <v>0.1</v>
      </c>
    </row>
    <row r="319" spans="6:10" x14ac:dyDescent="0.2">
      <c r="F319" cm="1">
        <f t="array" aca="1" ref="F319" ca="1">INDEX(LU_Years,RANDBETWEEN(1,COUNTA(LU_Years)))</f>
        <v>2022</v>
      </c>
      <c r="G319" t="str" cm="1">
        <f t="array" aca="1" ref="G319" ca="1">INDEX(LU_Categories,RANDBETWEEN(1,COUNTA(LU_Categories)))</f>
        <v>Clothing</v>
      </c>
      <c r="H319" t="str" cm="1">
        <f t="array" aca="1" ref="H319" ca="1">_xlfn.LET(_xlpm.x,MATCH(G319,LU_Categories,0),_xlpm.y,OFFSET('Lookup Data'!$E$37,,_xlpm.x),_xlpm.z,OFFSET('Lookup Data'!$E$40,,_xlpm.x,_xlpm.y,),INDEX(_xlpm.z,RANDBETWEEN(1,_xlpm.y)))</f>
        <v>Bib-Shorts</v>
      </c>
      <c r="I319" s="48">
        <f t="shared" ca="1" si="9"/>
        <v>2000</v>
      </c>
      <c r="J319" s="35">
        <f t="shared" ca="1" si="8"/>
        <v>0.35</v>
      </c>
    </row>
    <row r="320" spans="6:10" x14ac:dyDescent="0.2">
      <c r="F320" cm="1">
        <f t="array" aca="1" ref="F320" ca="1">INDEX(LU_Years,RANDBETWEEN(1,COUNTA(LU_Years)))</f>
        <v>2020</v>
      </c>
      <c r="G320" t="str" cm="1">
        <f t="array" aca="1" ref="G320" ca="1">INDEX(LU_Categories,RANDBETWEEN(1,COUNTA(LU_Categories)))</f>
        <v>Clothing</v>
      </c>
      <c r="H320" t="str" cm="1">
        <f t="array" aca="1" ref="H320" ca="1">_xlfn.LET(_xlpm.x,MATCH(G320,LU_Categories,0),_xlpm.y,OFFSET('Lookup Data'!$E$37,,_xlpm.x),_xlpm.z,OFFSET('Lookup Data'!$E$40,,_xlpm.x,_xlpm.y,),INDEX(_xlpm.z,RANDBETWEEN(1,_xlpm.y)))</f>
        <v>Caps</v>
      </c>
      <c r="I320" s="48">
        <f t="shared" ca="1" si="9"/>
        <v>900</v>
      </c>
      <c r="J320" s="35">
        <f t="shared" ca="1" si="8"/>
        <v>0.55000000000000004</v>
      </c>
    </row>
    <row r="321" spans="6:10" x14ac:dyDescent="0.2">
      <c r="F321" cm="1">
        <f t="array" aca="1" ref="F321" ca="1">INDEX(LU_Years,RANDBETWEEN(1,COUNTA(LU_Years)))</f>
        <v>2021</v>
      </c>
      <c r="G321" t="str" cm="1">
        <f t="array" aca="1" ref="G321" ca="1">INDEX(LU_Categories,RANDBETWEEN(1,COUNTA(LU_Categories)))</f>
        <v>Bikes</v>
      </c>
      <c r="H321" t="str" cm="1">
        <f t="array" aca="1" ref="H321" ca="1">_xlfn.LET(_xlpm.x,MATCH(G321,LU_Categories,0),_xlpm.y,OFFSET('Lookup Data'!$E$37,,_xlpm.x),_xlpm.z,OFFSET('Lookup Data'!$E$40,,_xlpm.x,_xlpm.y,),INDEX(_xlpm.z,RANDBETWEEN(1,_xlpm.y)))</f>
        <v>Touring Bikes</v>
      </c>
      <c r="I321" s="48">
        <f t="shared" ca="1" si="9"/>
        <v>3800</v>
      </c>
      <c r="J321" s="35">
        <f t="shared" ca="1" si="8"/>
        <v>0.35</v>
      </c>
    </row>
    <row r="322" spans="6:10" x14ac:dyDescent="0.2">
      <c r="F322" cm="1">
        <f t="array" aca="1" ref="F322" ca="1">INDEX(LU_Years,RANDBETWEEN(1,COUNTA(LU_Years)))</f>
        <v>2021</v>
      </c>
      <c r="G322" t="str" cm="1">
        <f t="array" aca="1" ref="G322" ca="1">INDEX(LU_Categories,RANDBETWEEN(1,COUNTA(LU_Categories)))</f>
        <v>Bikes</v>
      </c>
      <c r="H322" t="str" cm="1">
        <f t="array" aca="1" ref="H322" ca="1">_xlfn.LET(_xlpm.x,MATCH(G322,LU_Categories,0),_xlpm.y,OFFSET('Lookup Data'!$E$37,,_xlpm.x),_xlpm.z,OFFSET('Lookup Data'!$E$40,,_xlpm.x,_xlpm.y,),INDEX(_xlpm.z,RANDBETWEEN(1,_xlpm.y)))</f>
        <v>Road Bikes</v>
      </c>
      <c r="I322" s="48">
        <f t="shared" ca="1" si="9"/>
        <v>1900</v>
      </c>
      <c r="J322" s="35">
        <f t="shared" ca="1" si="8"/>
        <v>0.65</v>
      </c>
    </row>
    <row r="323" spans="6:10" x14ac:dyDescent="0.2">
      <c r="F323" cm="1">
        <f t="array" aca="1" ref="F323" ca="1">INDEX(LU_Years,RANDBETWEEN(1,COUNTA(LU_Years)))</f>
        <v>2022</v>
      </c>
      <c r="G323" t="str" cm="1">
        <f t="array" aca="1" ref="G323" ca="1">INDEX(LU_Categories,RANDBETWEEN(1,COUNTA(LU_Categories)))</f>
        <v>Clothing</v>
      </c>
      <c r="H323" t="str" cm="1">
        <f t="array" aca="1" ref="H323" ca="1">_xlfn.LET(_xlpm.x,MATCH(G323,LU_Categories,0),_xlpm.y,OFFSET('Lookup Data'!$E$37,,_xlpm.x),_xlpm.z,OFFSET('Lookup Data'!$E$40,,_xlpm.x,_xlpm.y,),INDEX(_xlpm.z,RANDBETWEEN(1,_xlpm.y)))</f>
        <v>Caps</v>
      </c>
      <c r="I323" s="48">
        <f t="shared" ca="1" si="9"/>
        <v>4000</v>
      </c>
      <c r="J323" s="35">
        <f t="shared" ca="1" si="8"/>
        <v>0.75</v>
      </c>
    </row>
    <row r="324" spans="6:10" x14ac:dyDescent="0.2">
      <c r="F324" cm="1">
        <f t="array" aca="1" ref="F324" ca="1">INDEX(LU_Years,RANDBETWEEN(1,COUNTA(LU_Years)))</f>
        <v>2022</v>
      </c>
      <c r="G324" t="str" cm="1">
        <f t="array" aca="1" ref="G324" ca="1">INDEX(LU_Categories,RANDBETWEEN(1,COUNTA(LU_Categories)))</f>
        <v>Components</v>
      </c>
      <c r="H324" t="str" cm="1">
        <f t="array" aca="1" ref="H324" ca="1">_xlfn.LET(_xlpm.x,MATCH(G324,LU_Categories,0),_xlpm.y,OFFSET('Lookup Data'!$E$37,,_xlpm.x),_xlpm.z,OFFSET('Lookup Data'!$E$40,,_xlpm.x,_xlpm.y,),INDEX(_xlpm.z,RANDBETWEEN(1,_xlpm.y)))</f>
        <v>Bottom Brackets</v>
      </c>
      <c r="I324" s="48">
        <f t="shared" ca="1" si="9"/>
        <v>300</v>
      </c>
      <c r="J324" s="35">
        <f t="shared" ca="1" si="8"/>
        <v>0.85</v>
      </c>
    </row>
    <row r="325" spans="6:10" x14ac:dyDescent="0.2">
      <c r="F325" cm="1">
        <f t="array" aca="1" ref="F325" ca="1">INDEX(LU_Years,RANDBETWEEN(1,COUNTA(LU_Years)))</f>
        <v>2021</v>
      </c>
      <c r="G325" t="str" cm="1">
        <f t="array" aca="1" ref="G325" ca="1">INDEX(LU_Categories,RANDBETWEEN(1,COUNTA(LU_Categories)))</f>
        <v>Bikes</v>
      </c>
      <c r="H325" t="str" cm="1">
        <f t="array" aca="1" ref="H325" ca="1">_xlfn.LET(_xlpm.x,MATCH(G325,LU_Categories,0),_xlpm.y,OFFSET('Lookup Data'!$E$37,,_xlpm.x),_xlpm.z,OFFSET('Lookup Data'!$E$40,,_xlpm.x,_xlpm.y,),INDEX(_xlpm.z,RANDBETWEEN(1,_xlpm.y)))</f>
        <v>Road Bikes</v>
      </c>
      <c r="I325" s="48">
        <f t="shared" ca="1" si="9"/>
        <v>400</v>
      </c>
      <c r="J325" s="35">
        <f t="shared" ca="1" si="8"/>
        <v>0.7</v>
      </c>
    </row>
    <row r="326" spans="6:10" x14ac:dyDescent="0.2">
      <c r="F326" cm="1">
        <f t="array" aca="1" ref="F326" ca="1">INDEX(LU_Years,RANDBETWEEN(1,COUNTA(LU_Years)))</f>
        <v>2021</v>
      </c>
      <c r="G326" t="str" cm="1">
        <f t="array" aca="1" ref="G326" ca="1">INDEX(LU_Categories,RANDBETWEEN(1,COUNTA(LU_Categories)))</f>
        <v>Components</v>
      </c>
      <c r="H326" t="str" cm="1">
        <f t="array" aca="1" ref="H326" ca="1">_xlfn.LET(_xlpm.x,MATCH(G326,LU_Categories,0),_xlpm.y,OFFSET('Lookup Data'!$E$37,,_xlpm.x),_xlpm.z,OFFSET('Lookup Data'!$E$40,,_xlpm.x,_xlpm.y,),INDEX(_xlpm.z,RANDBETWEEN(1,_xlpm.y)))</f>
        <v>Handlebars</v>
      </c>
      <c r="I326" s="48">
        <f t="shared" ca="1" si="9"/>
        <v>3200</v>
      </c>
      <c r="J326" s="35">
        <f t="shared" ca="1" si="8"/>
        <v>0.45</v>
      </c>
    </row>
    <row r="327" spans="6:10" x14ac:dyDescent="0.2">
      <c r="F327" cm="1">
        <f t="array" aca="1" ref="F327" ca="1">INDEX(LU_Years,RANDBETWEEN(1,COUNTA(LU_Years)))</f>
        <v>2021</v>
      </c>
      <c r="G327" t="str" cm="1">
        <f t="array" aca="1" ref="G327" ca="1">INDEX(LU_Categories,RANDBETWEEN(1,COUNTA(LU_Categories)))</f>
        <v>Components</v>
      </c>
      <c r="H327" t="str" cm="1">
        <f t="array" aca="1" ref="H327" ca="1">_xlfn.LET(_xlpm.x,MATCH(G327,LU_Categories,0),_xlpm.y,OFFSET('Lookup Data'!$E$37,,_xlpm.x),_xlpm.z,OFFSET('Lookup Data'!$E$40,,_xlpm.x,_xlpm.y,),INDEX(_xlpm.z,RANDBETWEEN(1,_xlpm.y)))</f>
        <v>Bottom Brackets</v>
      </c>
      <c r="I327" s="48">
        <f t="shared" ca="1" si="9"/>
        <v>2800</v>
      </c>
      <c r="J327" s="35">
        <f t="shared" ca="1" si="8"/>
        <v>0.5</v>
      </c>
    </row>
    <row r="328" spans="6:10" x14ac:dyDescent="0.2">
      <c r="F328" cm="1">
        <f t="array" aca="1" ref="F328" ca="1">INDEX(LU_Years,RANDBETWEEN(1,COUNTA(LU_Years)))</f>
        <v>2020</v>
      </c>
      <c r="G328" t="str" cm="1">
        <f t="array" aca="1" ref="G328" ca="1">INDEX(LU_Categories,RANDBETWEEN(1,COUNTA(LU_Categories)))</f>
        <v>Accessories</v>
      </c>
      <c r="H328" t="str" cm="1">
        <f t="array" aca="1" ref="H328" ca="1">_xlfn.LET(_xlpm.x,MATCH(G328,LU_Categories,0),_xlpm.y,OFFSET('Lookup Data'!$E$37,,_xlpm.x),_xlpm.z,OFFSET('Lookup Data'!$E$40,,_xlpm.x,_xlpm.y,),INDEX(_xlpm.z,RANDBETWEEN(1,_xlpm.y)))</f>
        <v>Tyres and Tubes</v>
      </c>
      <c r="I328" s="48">
        <f t="shared" ca="1" si="9"/>
        <v>3300</v>
      </c>
      <c r="J328" s="35">
        <f t="shared" ca="1" si="8"/>
        <v>0.1</v>
      </c>
    </row>
    <row r="329" spans="6:10" x14ac:dyDescent="0.2">
      <c r="F329" cm="1">
        <f t="array" aca="1" ref="F329" ca="1">INDEX(LU_Years,RANDBETWEEN(1,COUNTA(LU_Years)))</f>
        <v>2022</v>
      </c>
      <c r="G329" t="str" cm="1">
        <f t="array" aca="1" ref="G329" ca="1">INDEX(LU_Categories,RANDBETWEEN(1,COUNTA(LU_Categories)))</f>
        <v>Components</v>
      </c>
      <c r="H329" t="str" cm="1">
        <f t="array" aca="1" ref="H329" ca="1">_xlfn.LET(_xlpm.x,MATCH(G329,LU_Categories,0),_xlpm.y,OFFSET('Lookup Data'!$E$37,,_xlpm.x),_xlpm.z,OFFSET('Lookup Data'!$E$40,,_xlpm.x,_xlpm.y,),INDEX(_xlpm.z,RANDBETWEEN(1,_xlpm.y)))</f>
        <v>Saddles</v>
      </c>
      <c r="I329" s="48">
        <f t="shared" ca="1" si="9"/>
        <v>2900</v>
      </c>
      <c r="J329" s="35">
        <f t="shared" ca="1" si="8"/>
        <v>0.75</v>
      </c>
    </row>
    <row r="330" spans="6:10" x14ac:dyDescent="0.2">
      <c r="F330" cm="1">
        <f t="array" aca="1" ref="F330" ca="1">INDEX(LU_Years,RANDBETWEEN(1,COUNTA(LU_Years)))</f>
        <v>2020</v>
      </c>
      <c r="G330" t="str" cm="1">
        <f t="array" aca="1" ref="G330" ca="1">INDEX(LU_Categories,RANDBETWEEN(1,COUNTA(LU_Categories)))</f>
        <v>Clothing</v>
      </c>
      <c r="H330" t="str" cm="1">
        <f t="array" aca="1" ref="H330" ca="1">_xlfn.LET(_xlpm.x,MATCH(G330,LU_Categories,0),_xlpm.y,OFFSET('Lookup Data'!$E$37,,_xlpm.x),_xlpm.z,OFFSET('Lookup Data'!$E$40,,_xlpm.x,_xlpm.y,),INDEX(_xlpm.z,RANDBETWEEN(1,_xlpm.y)))</f>
        <v>Bib-Shorts</v>
      </c>
      <c r="I330" s="48">
        <f t="shared" ca="1" si="9"/>
        <v>500</v>
      </c>
      <c r="J330" s="35">
        <f t="shared" ca="1" si="8"/>
        <v>0.85</v>
      </c>
    </row>
    <row r="331" spans="6:10" x14ac:dyDescent="0.2">
      <c r="F331" cm="1">
        <f t="array" aca="1" ref="F331" ca="1">INDEX(LU_Years,RANDBETWEEN(1,COUNTA(LU_Years)))</f>
        <v>2022</v>
      </c>
      <c r="G331" t="str" cm="1">
        <f t="array" aca="1" ref="G331" ca="1">INDEX(LU_Categories,RANDBETWEEN(1,COUNTA(LU_Categories)))</f>
        <v>Components</v>
      </c>
      <c r="H331" t="str" cm="1">
        <f t="array" aca="1" ref="H331" ca="1">_xlfn.LET(_xlpm.x,MATCH(G331,LU_Categories,0),_xlpm.y,OFFSET('Lookup Data'!$E$37,,_xlpm.x),_xlpm.z,OFFSET('Lookup Data'!$E$40,,_xlpm.x,_xlpm.y,),INDEX(_xlpm.z,RANDBETWEEN(1,_xlpm.y)))</f>
        <v>Handlebars</v>
      </c>
      <c r="I331" s="48">
        <f t="shared" ca="1" si="9"/>
        <v>900</v>
      </c>
      <c r="J331" s="35">
        <f t="shared" ca="1" si="8"/>
        <v>0.7</v>
      </c>
    </row>
    <row r="332" spans="6:10" x14ac:dyDescent="0.2">
      <c r="F332" cm="1">
        <f t="array" aca="1" ref="F332" ca="1">INDEX(LU_Years,RANDBETWEEN(1,COUNTA(LU_Years)))</f>
        <v>2022</v>
      </c>
      <c r="G332" t="str" cm="1">
        <f t="array" aca="1" ref="G332" ca="1">INDEX(LU_Categories,RANDBETWEEN(1,COUNTA(LU_Categories)))</f>
        <v>Bikes</v>
      </c>
      <c r="H332" t="str" cm="1">
        <f t="array" aca="1" ref="H332" ca="1">_xlfn.LET(_xlpm.x,MATCH(G332,LU_Categories,0),_xlpm.y,OFFSET('Lookup Data'!$E$37,,_xlpm.x),_xlpm.z,OFFSET('Lookup Data'!$E$40,,_xlpm.x,_xlpm.y,),INDEX(_xlpm.z,RANDBETWEEN(1,_xlpm.y)))</f>
        <v>Road Bikes</v>
      </c>
      <c r="I332" s="48">
        <f t="shared" ca="1" si="9"/>
        <v>3200</v>
      </c>
      <c r="J332" s="35">
        <f t="shared" ca="1" si="8"/>
        <v>0.95</v>
      </c>
    </row>
    <row r="333" spans="6:10" x14ac:dyDescent="0.2">
      <c r="F333" cm="1">
        <f t="array" aca="1" ref="F333" ca="1">INDEX(LU_Years,RANDBETWEEN(1,COUNTA(LU_Years)))</f>
        <v>2021</v>
      </c>
      <c r="G333" t="str" cm="1">
        <f t="array" aca="1" ref="G333" ca="1">INDEX(LU_Categories,RANDBETWEEN(1,COUNTA(LU_Categories)))</f>
        <v>Accessories</v>
      </c>
      <c r="H333" t="str" cm="1">
        <f t="array" aca="1" ref="H333" ca="1">_xlfn.LET(_xlpm.x,MATCH(G333,LU_Categories,0),_xlpm.y,OFFSET('Lookup Data'!$E$37,,_xlpm.x),_xlpm.z,OFFSET('Lookup Data'!$E$40,,_xlpm.x,_xlpm.y,),INDEX(_xlpm.z,RANDBETWEEN(1,_xlpm.y)))</f>
        <v>Bike Racks</v>
      </c>
      <c r="I333" s="48">
        <f t="shared" ca="1" si="9"/>
        <v>1300</v>
      </c>
      <c r="J333" s="35">
        <f t="shared" ref="J333:J396" ca="1" si="10">RANDBETWEEN(1,20)/20</f>
        <v>0.5</v>
      </c>
    </row>
    <row r="334" spans="6:10" x14ac:dyDescent="0.2">
      <c r="F334" cm="1">
        <f t="array" aca="1" ref="F334" ca="1">INDEX(LU_Years,RANDBETWEEN(1,COUNTA(LU_Years)))</f>
        <v>2020</v>
      </c>
      <c r="G334" t="str" cm="1">
        <f t="array" aca="1" ref="G334" ca="1">INDEX(LU_Categories,RANDBETWEEN(1,COUNTA(LU_Categories)))</f>
        <v>Components</v>
      </c>
      <c r="H334" t="str" cm="1">
        <f t="array" aca="1" ref="H334" ca="1">_xlfn.LET(_xlpm.x,MATCH(G334,LU_Categories,0),_xlpm.y,OFFSET('Lookup Data'!$E$37,,_xlpm.x),_xlpm.z,OFFSET('Lookup Data'!$E$40,,_xlpm.x,_xlpm.y,),INDEX(_xlpm.z,RANDBETWEEN(1,_xlpm.y)))</f>
        <v>Saddles</v>
      </c>
      <c r="I334" s="48">
        <f t="shared" ref="I334:I397" ca="1" si="11">RANDBETWEEN(1,40)*100</f>
        <v>2400</v>
      </c>
      <c r="J334" s="35">
        <f t="shared" ca="1" si="10"/>
        <v>0.3</v>
      </c>
    </row>
    <row r="335" spans="6:10" x14ac:dyDescent="0.2">
      <c r="F335" cm="1">
        <f t="array" aca="1" ref="F335" ca="1">INDEX(LU_Years,RANDBETWEEN(1,COUNTA(LU_Years)))</f>
        <v>2020</v>
      </c>
      <c r="G335" t="str" cm="1">
        <f t="array" aca="1" ref="G335" ca="1">INDEX(LU_Categories,RANDBETWEEN(1,COUNTA(LU_Categories)))</f>
        <v>Bikes</v>
      </c>
      <c r="H335" t="str" cm="1">
        <f t="array" aca="1" ref="H335" ca="1">_xlfn.LET(_xlpm.x,MATCH(G335,LU_Categories,0),_xlpm.y,OFFSET('Lookup Data'!$E$37,,_xlpm.x),_xlpm.z,OFFSET('Lookup Data'!$E$40,,_xlpm.x,_xlpm.y,),INDEX(_xlpm.z,RANDBETWEEN(1,_xlpm.y)))</f>
        <v>Touring Bikes</v>
      </c>
      <c r="I335" s="48">
        <f t="shared" ca="1" si="11"/>
        <v>3500</v>
      </c>
      <c r="J335" s="35">
        <f t="shared" ca="1" si="10"/>
        <v>0.55000000000000004</v>
      </c>
    </row>
    <row r="336" spans="6:10" x14ac:dyDescent="0.2">
      <c r="F336" cm="1">
        <f t="array" aca="1" ref="F336" ca="1">INDEX(LU_Years,RANDBETWEEN(1,COUNTA(LU_Years)))</f>
        <v>2020</v>
      </c>
      <c r="G336" t="str" cm="1">
        <f t="array" aca="1" ref="G336" ca="1">INDEX(LU_Categories,RANDBETWEEN(1,COUNTA(LU_Categories)))</f>
        <v>Clothing</v>
      </c>
      <c r="H336" t="str" cm="1">
        <f t="array" aca="1" ref="H336" ca="1">_xlfn.LET(_xlpm.x,MATCH(G336,LU_Categories,0),_xlpm.y,OFFSET('Lookup Data'!$E$37,,_xlpm.x),_xlpm.z,OFFSET('Lookup Data'!$E$40,,_xlpm.x,_xlpm.y,),INDEX(_xlpm.z,RANDBETWEEN(1,_xlpm.y)))</f>
        <v>Bib-Shorts</v>
      </c>
      <c r="I336" s="48">
        <f t="shared" ca="1" si="11"/>
        <v>3600</v>
      </c>
      <c r="J336" s="35">
        <f t="shared" ca="1" si="10"/>
        <v>0.5</v>
      </c>
    </row>
    <row r="337" spans="6:10" x14ac:dyDescent="0.2">
      <c r="F337" cm="1">
        <f t="array" aca="1" ref="F337" ca="1">INDEX(LU_Years,RANDBETWEEN(1,COUNTA(LU_Years)))</f>
        <v>2021</v>
      </c>
      <c r="G337" t="str" cm="1">
        <f t="array" aca="1" ref="G337" ca="1">INDEX(LU_Categories,RANDBETWEEN(1,COUNTA(LU_Categories)))</f>
        <v>Components</v>
      </c>
      <c r="H337" t="str" cm="1">
        <f t="array" aca="1" ref="H337" ca="1">_xlfn.LET(_xlpm.x,MATCH(G337,LU_Categories,0),_xlpm.y,OFFSET('Lookup Data'!$E$37,,_xlpm.x),_xlpm.z,OFFSET('Lookup Data'!$E$40,,_xlpm.x,_xlpm.y,),INDEX(_xlpm.z,RANDBETWEEN(1,_xlpm.y)))</f>
        <v>Handlebars</v>
      </c>
      <c r="I337" s="48">
        <f t="shared" ca="1" si="11"/>
        <v>1700</v>
      </c>
      <c r="J337" s="35">
        <f t="shared" ca="1" si="10"/>
        <v>1</v>
      </c>
    </row>
    <row r="338" spans="6:10" x14ac:dyDescent="0.2">
      <c r="F338" cm="1">
        <f t="array" aca="1" ref="F338" ca="1">INDEX(LU_Years,RANDBETWEEN(1,COUNTA(LU_Years)))</f>
        <v>2020</v>
      </c>
      <c r="G338" t="str" cm="1">
        <f t="array" aca="1" ref="G338" ca="1">INDEX(LU_Categories,RANDBETWEEN(1,COUNTA(LU_Categories)))</f>
        <v>Accessories</v>
      </c>
      <c r="H338" t="str" cm="1">
        <f t="array" aca="1" ref="H338" ca="1">_xlfn.LET(_xlpm.x,MATCH(G338,LU_Categories,0),_xlpm.y,OFFSET('Lookup Data'!$E$37,,_xlpm.x),_xlpm.z,OFFSET('Lookup Data'!$E$40,,_xlpm.x,_xlpm.y,),INDEX(_xlpm.z,RANDBETWEEN(1,_xlpm.y)))</f>
        <v>Bike Racks</v>
      </c>
      <c r="I338" s="48">
        <f t="shared" ca="1" si="11"/>
        <v>700</v>
      </c>
      <c r="J338" s="35">
        <f t="shared" ca="1" si="10"/>
        <v>0.65</v>
      </c>
    </row>
    <row r="339" spans="6:10" x14ac:dyDescent="0.2">
      <c r="F339" cm="1">
        <f t="array" aca="1" ref="F339" ca="1">INDEX(LU_Years,RANDBETWEEN(1,COUNTA(LU_Years)))</f>
        <v>2020</v>
      </c>
      <c r="G339" t="str" cm="1">
        <f t="array" aca="1" ref="G339" ca="1">INDEX(LU_Categories,RANDBETWEEN(1,COUNTA(LU_Categories)))</f>
        <v>Clothing</v>
      </c>
      <c r="H339" t="str" cm="1">
        <f t="array" aca="1" ref="H339" ca="1">_xlfn.LET(_xlpm.x,MATCH(G339,LU_Categories,0),_xlpm.y,OFFSET('Lookup Data'!$E$37,,_xlpm.x),_xlpm.z,OFFSET('Lookup Data'!$E$40,,_xlpm.x,_xlpm.y,),INDEX(_xlpm.z,RANDBETWEEN(1,_xlpm.y)))</f>
        <v>Caps</v>
      </c>
      <c r="I339" s="48">
        <f t="shared" ca="1" si="11"/>
        <v>4000</v>
      </c>
      <c r="J339" s="35">
        <f t="shared" ca="1" si="10"/>
        <v>0.05</v>
      </c>
    </row>
    <row r="340" spans="6:10" x14ac:dyDescent="0.2">
      <c r="F340" cm="1">
        <f t="array" aca="1" ref="F340" ca="1">INDEX(LU_Years,RANDBETWEEN(1,COUNTA(LU_Years)))</f>
        <v>2020</v>
      </c>
      <c r="G340" t="str" cm="1">
        <f t="array" aca="1" ref="G340" ca="1">INDEX(LU_Categories,RANDBETWEEN(1,COUNTA(LU_Categories)))</f>
        <v>Accessories</v>
      </c>
      <c r="H340" t="str" cm="1">
        <f t="array" aca="1" ref="H340" ca="1">_xlfn.LET(_xlpm.x,MATCH(G340,LU_Categories,0),_xlpm.y,OFFSET('Lookup Data'!$E$37,,_xlpm.x),_xlpm.z,OFFSET('Lookup Data'!$E$40,,_xlpm.x,_xlpm.y,),INDEX(_xlpm.z,RANDBETWEEN(1,_xlpm.y)))</f>
        <v>Helmets</v>
      </c>
      <c r="I340" s="48">
        <f t="shared" ca="1" si="11"/>
        <v>1400</v>
      </c>
      <c r="J340" s="35">
        <f t="shared" ca="1" si="10"/>
        <v>0.65</v>
      </c>
    </row>
    <row r="341" spans="6:10" x14ac:dyDescent="0.2">
      <c r="F341" cm="1">
        <f t="array" aca="1" ref="F341" ca="1">INDEX(LU_Years,RANDBETWEEN(1,COUNTA(LU_Years)))</f>
        <v>2020</v>
      </c>
      <c r="G341" t="str" cm="1">
        <f t="array" aca="1" ref="G341" ca="1">INDEX(LU_Categories,RANDBETWEEN(1,COUNTA(LU_Categories)))</f>
        <v>Clothing</v>
      </c>
      <c r="H341" t="str" cm="1">
        <f t="array" aca="1" ref="H341" ca="1">_xlfn.LET(_xlpm.x,MATCH(G341,LU_Categories,0),_xlpm.y,OFFSET('Lookup Data'!$E$37,,_xlpm.x),_xlpm.z,OFFSET('Lookup Data'!$E$40,,_xlpm.x,_xlpm.y,),INDEX(_xlpm.z,RANDBETWEEN(1,_xlpm.y)))</f>
        <v>Gloves</v>
      </c>
      <c r="I341" s="48">
        <f t="shared" ca="1" si="11"/>
        <v>3500</v>
      </c>
      <c r="J341" s="35">
        <f t="shared" ca="1" si="10"/>
        <v>0.2</v>
      </c>
    </row>
    <row r="342" spans="6:10" x14ac:dyDescent="0.2">
      <c r="F342" cm="1">
        <f t="array" aca="1" ref="F342" ca="1">INDEX(LU_Years,RANDBETWEEN(1,COUNTA(LU_Years)))</f>
        <v>2021</v>
      </c>
      <c r="G342" t="str" cm="1">
        <f t="array" aca="1" ref="G342" ca="1">INDEX(LU_Categories,RANDBETWEEN(1,COUNTA(LU_Categories)))</f>
        <v>Components</v>
      </c>
      <c r="H342" t="str" cm="1">
        <f t="array" aca="1" ref="H342" ca="1">_xlfn.LET(_xlpm.x,MATCH(G342,LU_Categories,0),_xlpm.y,OFFSET('Lookup Data'!$E$37,,_xlpm.x),_xlpm.z,OFFSET('Lookup Data'!$E$40,,_xlpm.x,_xlpm.y,),INDEX(_xlpm.z,RANDBETWEEN(1,_xlpm.y)))</f>
        <v>Pedals</v>
      </c>
      <c r="I342" s="48">
        <f t="shared" ca="1" si="11"/>
        <v>2500</v>
      </c>
      <c r="J342" s="35">
        <f t="shared" ca="1" si="10"/>
        <v>0.2</v>
      </c>
    </row>
    <row r="343" spans="6:10" x14ac:dyDescent="0.2">
      <c r="F343" cm="1">
        <f t="array" aca="1" ref="F343" ca="1">INDEX(LU_Years,RANDBETWEEN(1,COUNTA(LU_Years)))</f>
        <v>2020</v>
      </c>
      <c r="G343" t="str" cm="1">
        <f t="array" aca="1" ref="G343" ca="1">INDEX(LU_Categories,RANDBETWEEN(1,COUNTA(LU_Categories)))</f>
        <v>Components</v>
      </c>
      <c r="H343" t="str" cm="1">
        <f t="array" aca="1" ref="H343" ca="1">_xlfn.LET(_xlpm.x,MATCH(G343,LU_Categories,0),_xlpm.y,OFFSET('Lookup Data'!$E$37,,_xlpm.x),_xlpm.z,OFFSET('Lookup Data'!$E$40,,_xlpm.x,_xlpm.y,),INDEX(_xlpm.z,RANDBETWEEN(1,_xlpm.y)))</f>
        <v>Pedals</v>
      </c>
      <c r="I343" s="48">
        <f t="shared" ca="1" si="11"/>
        <v>3600</v>
      </c>
      <c r="J343" s="35">
        <f t="shared" ca="1" si="10"/>
        <v>0.5</v>
      </c>
    </row>
    <row r="344" spans="6:10" x14ac:dyDescent="0.2">
      <c r="F344" cm="1">
        <f t="array" aca="1" ref="F344" ca="1">INDEX(LU_Years,RANDBETWEEN(1,COUNTA(LU_Years)))</f>
        <v>2020</v>
      </c>
      <c r="G344" t="str" cm="1">
        <f t="array" aca="1" ref="G344" ca="1">INDEX(LU_Categories,RANDBETWEEN(1,COUNTA(LU_Categories)))</f>
        <v>Components</v>
      </c>
      <c r="H344" t="str" cm="1">
        <f t="array" aca="1" ref="H344" ca="1">_xlfn.LET(_xlpm.x,MATCH(G344,LU_Categories,0),_xlpm.y,OFFSET('Lookup Data'!$E$37,,_xlpm.x),_xlpm.z,OFFSET('Lookup Data'!$E$40,,_xlpm.x,_xlpm.y,),INDEX(_xlpm.z,RANDBETWEEN(1,_xlpm.y)))</f>
        <v>Bottom Brackets</v>
      </c>
      <c r="I344" s="48">
        <f t="shared" ca="1" si="11"/>
        <v>300</v>
      </c>
      <c r="J344" s="35">
        <f t="shared" ca="1" si="10"/>
        <v>0.95</v>
      </c>
    </row>
    <row r="345" spans="6:10" x14ac:dyDescent="0.2">
      <c r="F345" cm="1">
        <f t="array" aca="1" ref="F345" ca="1">INDEX(LU_Years,RANDBETWEEN(1,COUNTA(LU_Years)))</f>
        <v>2022</v>
      </c>
      <c r="G345" t="str" cm="1">
        <f t="array" aca="1" ref="G345" ca="1">INDEX(LU_Categories,RANDBETWEEN(1,COUNTA(LU_Categories)))</f>
        <v>Clothing</v>
      </c>
      <c r="H345" t="str" cm="1">
        <f t="array" aca="1" ref="H345" ca="1">_xlfn.LET(_xlpm.x,MATCH(G345,LU_Categories,0),_xlpm.y,OFFSET('Lookup Data'!$E$37,,_xlpm.x),_xlpm.z,OFFSET('Lookup Data'!$E$40,,_xlpm.x,_xlpm.y,),INDEX(_xlpm.z,RANDBETWEEN(1,_xlpm.y)))</f>
        <v>Socks</v>
      </c>
      <c r="I345" s="48">
        <f t="shared" ca="1" si="11"/>
        <v>300</v>
      </c>
      <c r="J345" s="35">
        <f t="shared" ca="1" si="10"/>
        <v>0.8</v>
      </c>
    </row>
    <row r="346" spans="6:10" x14ac:dyDescent="0.2">
      <c r="F346" cm="1">
        <f t="array" aca="1" ref="F346" ca="1">INDEX(LU_Years,RANDBETWEEN(1,COUNTA(LU_Years)))</f>
        <v>2022</v>
      </c>
      <c r="G346" t="str" cm="1">
        <f t="array" aca="1" ref="G346" ca="1">INDEX(LU_Categories,RANDBETWEEN(1,COUNTA(LU_Categories)))</f>
        <v>Accessories</v>
      </c>
      <c r="H346" t="str" cm="1">
        <f t="array" aca="1" ref="H346" ca="1">_xlfn.LET(_xlpm.x,MATCH(G346,LU_Categories,0),_xlpm.y,OFFSET('Lookup Data'!$E$37,,_xlpm.x),_xlpm.z,OFFSET('Lookup Data'!$E$40,,_xlpm.x,_xlpm.y,),INDEX(_xlpm.z,RANDBETWEEN(1,_xlpm.y)))</f>
        <v>Tyres and Tubes</v>
      </c>
      <c r="I346" s="48">
        <f t="shared" ca="1" si="11"/>
        <v>900</v>
      </c>
      <c r="J346" s="35">
        <f t="shared" ca="1" si="10"/>
        <v>0.35</v>
      </c>
    </row>
    <row r="347" spans="6:10" x14ac:dyDescent="0.2">
      <c r="F347" cm="1">
        <f t="array" aca="1" ref="F347" ca="1">INDEX(LU_Years,RANDBETWEEN(1,COUNTA(LU_Years)))</f>
        <v>2022</v>
      </c>
      <c r="G347" t="str" cm="1">
        <f t="array" aca="1" ref="G347" ca="1">INDEX(LU_Categories,RANDBETWEEN(1,COUNTA(LU_Categories)))</f>
        <v>Components</v>
      </c>
      <c r="H347" t="str" cm="1">
        <f t="array" aca="1" ref="H347" ca="1">_xlfn.LET(_xlpm.x,MATCH(G347,LU_Categories,0),_xlpm.y,OFFSET('Lookup Data'!$E$37,,_xlpm.x),_xlpm.z,OFFSET('Lookup Data'!$E$40,,_xlpm.x,_xlpm.y,),INDEX(_xlpm.z,RANDBETWEEN(1,_xlpm.y)))</f>
        <v>Wheels</v>
      </c>
      <c r="I347" s="48">
        <f t="shared" ca="1" si="11"/>
        <v>2500</v>
      </c>
      <c r="J347" s="35">
        <f t="shared" ca="1" si="10"/>
        <v>0.7</v>
      </c>
    </row>
    <row r="348" spans="6:10" x14ac:dyDescent="0.2">
      <c r="F348" cm="1">
        <f t="array" aca="1" ref="F348" ca="1">INDEX(LU_Years,RANDBETWEEN(1,COUNTA(LU_Years)))</f>
        <v>2020</v>
      </c>
      <c r="G348" t="str" cm="1">
        <f t="array" aca="1" ref="G348" ca="1">INDEX(LU_Categories,RANDBETWEEN(1,COUNTA(LU_Categories)))</f>
        <v>Clothing</v>
      </c>
      <c r="H348" t="str" cm="1">
        <f t="array" aca="1" ref="H348" ca="1">_xlfn.LET(_xlpm.x,MATCH(G348,LU_Categories,0),_xlpm.y,OFFSET('Lookup Data'!$E$37,,_xlpm.x),_xlpm.z,OFFSET('Lookup Data'!$E$40,,_xlpm.x,_xlpm.y,),INDEX(_xlpm.z,RANDBETWEEN(1,_xlpm.y)))</f>
        <v>Shorts</v>
      </c>
      <c r="I348" s="48">
        <f t="shared" ca="1" si="11"/>
        <v>3900</v>
      </c>
      <c r="J348" s="35">
        <f t="shared" ca="1" si="10"/>
        <v>0.35</v>
      </c>
    </row>
    <row r="349" spans="6:10" x14ac:dyDescent="0.2">
      <c r="F349" cm="1">
        <f t="array" aca="1" ref="F349" ca="1">INDEX(LU_Years,RANDBETWEEN(1,COUNTA(LU_Years)))</f>
        <v>2020</v>
      </c>
      <c r="G349" t="str" cm="1">
        <f t="array" aca="1" ref="G349" ca="1">INDEX(LU_Categories,RANDBETWEEN(1,COUNTA(LU_Categories)))</f>
        <v>Clothing</v>
      </c>
      <c r="H349" t="str" cm="1">
        <f t="array" aca="1" ref="H349" ca="1">_xlfn.LET(_xlpm.x,MATCH(G349,LU_Categories,0),_xlpm.y,OFFSET('Lookup Data'!$E$37,,_xlpm.x),_xlpm.z,OFFSET('Lookup Data'!$E$40,,_xlpm.x,_xlpm.y,),INDEX(_xlpm.z,RANDBETWEEN(1,_xlpm.y)))</f>
        <v>Vests</v>
      </c>
      <c r="I349" s="48">
        <f t="shared" ca="1" si="11"/>
        <v>900</v>
      </c>
      <c r="J349" s="35">
        <f t="shared" ca="1" si="10"/>
        <v>0.35</v>
      </c>
    </row>
    <row r="350" spans="6:10" x14ac:dyDescent="0.2">
      <c r="F350" cm="1">
        <f t="array" aca="1" ref="F350" ca="1">INDEX(LU_Years,RANDBETWEEN(1,COUNTA(LU_Years)))</f>
        <v>2020</v>
      </c>
      <c r="G350" t="str" cm="1">
        <f t="array" aca="1" ref="G350" ca="1">INDEX(LU_Categories,RANDBETWEEN(1,COUNTA(LU_Categories)))</f>
        <v>Accessories</v>
      </c>
      <c r="H350" t="str" cm="1">
        <f t="array" aca="1" ref="H350" ca="1">_xlfn.LET(_xlpm.x,MATCH(G350,LU_Categories,0),_xlpm.y,OFFSET('Lookup Data'!$E$37,,_xlpm.x),_xlpm.z,OFFSET('Lookup Data'!$E$40,,_xlpm.x,_xlpm.y,),INDEX(_xlpm.z,RANDBETWEEN(1,_xlpm.y)))</f>
        <v>Pumps</v>
      </c>
      <c r="I350" s="48">
        <f t="shared" ca="1" si="11"/>
        <v>300</v>
      </c>
      <c r="J350" s="35">
        <f t="shared" ca="1" si="10"/>
        <v>0.5</v>
      </c>
    </row>
    <row r="351" spans="6:10" x14ac:dyDescent="0.2">
      <c r="F351" cm="1">
        <f t="array" aca="1" ref="F351" ca="1">INDEX(LU_Years,RANDBETWEEN(1,COUNTA(LU_Years)))</f>
        <v>2022</v>
      </c>
      <c r="G351" t="str" cm="1">
        <f t="array" aca="1" ref="G351" ca="1">INDEX(LU_Categories,RANDBETWEEN(1,COUNTA(LU_Categories)))</f>
        <v>Components</v>
      </c>
      <c r="H351" t="str" cm="1">
        <f t="array" aca="1" ref="H351" ca="1">_xlfn.LET(_xlpm.x,MATCH(G351,LU_Categories,0),_xlpm.y,OFFSET('Lookup Data'!$E$37,,_xlpm.x),_xlpm.z,OFFSET('Lookup Data'!$E$40,,_xlpm.x,_xlpm.y,),INDEX(_xlpm.z,RANDBETWEEN(1,_xlpm.y)))</f>
        <v>Wheels</v>
      </c>
      <c r="I351" s="48">
        <f t="shared" ca="1" si="11"/>
        <v>600</v>
      </c>
      <c r="J351" s="35">
        <f t="shared" ca="1" si="10"/>
        <v>0.95</v>
      </c>
    </row>
    <row r="352" spans="6:10" x14ac:dyDescent="0.2">
      <c r="F352" cm="1">
        <f t="array" aca="1" ref="F352" ca="1">INDEX(LU_Years,RANDBETWEEN(1,COUNTA(LU_Years)))</f>
        <v>2022</v>
      </c>
      <c r="G352" t="str" cm="1">
        <f t="array" aca="1" ref="G352" ca="1">INDEX(LU_Categories,RANDBETWEEN(1,COUNTA(LU_Categories)))</f>
        <v>Accessories</v>
      </c>
      <c r="H352" t="str" cm="1">
        <f t="array" aca="1" ref="H352" ca="1">_xlfn.LET(_xlpm.x,MATCH(G352,LU_Categories,0),_xlpm.y,OFFSET('Lookup Data'!$E$37,,_xlpm.x),_xlpm.z,OFFSET('Lookup Data'!$E$40,,_xlpm.x,_xlpm.y,),INDEX(_xlpm.z,RANDBETWEEN(1,_xlpm.y)))</f>
        <v>Pumps</v>
      </c>
      <c r="I352" s="48">
        <f t="shared" ca="1" si="11"/>
        <v>1600</v>
      </c>
      <c r="J352" s="35">
        <f t="shared" ca="1" si="10"/>
        <v>0.6</v>
      </c>
    </row>
    <row r="353" spans="6:10" x14ac:dyDescent="0.2">
      <c r="F353" cm="1">
        <f t="array" aca="1" ref="F353" ca="1">INDEX(LU_Years,RANDBETWEEN(1,COUNTA(LU_Years)))</f>
        <v>2021</v>
      </c>
      <c r="G353" t="str" cm="1">
        <f t="array" aca="1" ref="G353" ca="1">INDEX(LU_Categories,RANDBETWEEN(1,COUNTA(LU_Categories)))</f>
        <v>Clothing</v>
      </c>
      <c r="H353" t="str" cm="1">
        <f t="array" aca="1" ref="H353" ca="1">_xlfn.LET(_xlpm.x,MATCH(G353,LU_Categories,0),_xlpm.y,OFFSET('Lookup Data'!$E$37,,_xlpm.x),_xlpm.z,OFFSET('Lookup Data'!$E$40,,_xlpm.x,_xlpm.y,),INDEX(_xlpm.z,RANDBETWEEN(1,_xlpm.y)))</f>
        <v>Vests</v>
      </c>
      <c r="I353" s="48">
        <f t="shared" ca="1" si="11"/>
        <v>400</v>
      </c>
      <c r="J353" s="35">
        <f t="shared" ca="1" si="10"/>
        <v>0.75</v>
      </c>
    </row>
    <row r="354" spans="6:10" x14ac:dyDescent="0.2">
      <c r="F354" cm="1">
        <f t="array" aca="1" ref="F354" ca="1">INDEX(LU_Years,RANDBETWEEN(1,COUNTA(LU_Years)))</f>
        <v>2022</v>
      </c>
      <c r="G354" t="str" cm="1">
        <f t="array" aca="1" ref="G354" ca="1">INDEX(LU_Categories,RANDBETWEEN(1,COUNTA(LU_Categories)))</f>
        <v>Accessories</v>
      </c>
      <c r="H354" t="str" cm="1">
        <f t="array" aca="1" ref="H354" ca="1">_xlfn.LET(_xlpm.x,MATCH(G354,LU_Categories,0),_xlpm.y,OFFSET('Lookup Data'!$E$37,,_xlpm.x),_xlpm.z,OFFSET('Lookup Data'!$E$40,,_xlpm.x,_xlpm.y,),INDEX(_xlpm.z,RANDBETWEEN(1,_xlpm.y)))</f>
        <v>Locks</v>
      </c>
      <c r="I354" s="48">
        <f t="shared" ca="1" si="11"/>
        <v>200</v>
      </c>
      <c r="J354" s="35">
        <f t="shared" ca="1" si="10"/>
        <v>0.2</v>
      </c>
    </row>
    <row r="355" spans="6:10" x14ac:dyDescent="0.2">
      <c r="F355" cm="1">
        <f t="array" aca="1" ref="F355" ca="1">INDEX(LU_Years,RANDBETWEEN(1,COUNTA(LU_Years)))</f>
        <v>2022</v>
      </c>
      <c r="G355" t="str" cm="1">
        <f t="array" aca="1" ref="G355" ca="1">INDEX(LU_Categories,RANDBETWEEN(1,COUNTA(LU_Categories)))</f>
        <v>Accessories</v>
      </c>
      <c r="H355" t="str" cm="1">
        <f t="array" aca="1" ref="H355" ca="1">_xlfn.LET(_xlpm.x,MATCH(G355,LU_Categories,0),_xlpm.y,OFFSET('Lookup Data'!$E$37,,_xlpm.x),_xlpm.z,OFFSET('Lookup Data'!$E$40,,_xlpm.x,_xlpm.y,),INDEX(_xlpm.z,RANDBETWEEN(1,_xlpm.y)))</f>
        <v>Lights</v>
      </c>
      <c r="I355" s="48">
        <f t="shared" ca="1" si="11"/>
        <v>3600</v>
      </c>
      <c r="J355" s="35">
        <f t="shared" ca="1" si="10"/>
        <v>0.6</v>
      </c>
    </row>
    <row r="356" spans="6:10" x14ac:dyDescent="0.2">
      <c r="F356" cm="1">
        <f t="array" aca="1" ref="F356" ca="1">INDEX(LU_Years,RANDBETWEEN(1,COUNTA(LU_Years)))</f>
        <v>2021</v>
      </c>
      <c r="G356" t="str" cm="1">
        <f t="array" aca="1" ref="G356" ca="1">INDEX(LU_Categories,RANDBETWEEN(1,COUNTA(LU_Categories)))</f>
        <v>Components</v>
      </c>
      <c r="H356" t="str" cm="1">
        <f t="array" aca="1" ref="H356" ca="1">_xlfn.LET(_xlpm.x,MATCH(G356,LU_Categories,0),_xlpm.y,OFFSET('Lookup Data'!$E$37,,_xlpm.x),_xlpm.z,OFFSET('Lookup Data'!$E$40,,_xlpm.x,_xlpm.y,),INDEX(_xlpm.z,RANDBETWEEN(1,_xlpm.y)))</f>
        <v>Bottom Brackets</v>
      </c>
      <c r="I356" s="48">
        <f t="shared" ca="1" si="11"/>
        <v>2800</v>
      </c>
      <c r="J356" s="35">
        <f t="shared" ca="1" si="10"/>
        <v>0.85</v>
      </c>
    </row>
    <row r="357" spans="6:10" x14ac:dyDescent="0.2">
      <c r="F357" cm="1">
        <f t="array" aca="1" ref="F357" ca="1">INDEX(LU_Years,RANDBETWEEN(1,COUNTA(LU_Years)))</f>
        <v>2021</v>
      </c>
      <c r="G357" t="str" cm="1">
        <f t="array" aca="1" ref="G357" ca="1">INDEX(LU_Categories,RANDBETWEEN(1,COUNTA(LU_Categories)))</f>
        <v>Components</v>
      </c>
      <c r="H357" t="str" cm="1">
        <f t="array" aca="1" ref="H357" ca="1">_xlfn.LET(_xlpm.x,MATCH(G357,LU_Categories,0),_xlpm.y,OFFSET('Lookup Data'!$E$37,,_xlpm.x),_xlpm.z,OFFSET('Lookup Data'!$E$40,,_xlpm.x,_xlpm.y,),INDEX(_xlpm.z,RANDBETWEEN(1,_xlpm.y)))</f>
        <v>Wheels</v>
      </c>
      <c r="I357" s="48">
        <f t="shared" ca="1" si="11"/>
        <v>2300</v>
      </c>
      <c r="J357" s="35">
        <f t="shared" ca="1" si="10"/>
        <v>0.95</v>
      </c>
    </row>
    <row r="358" spans="6:10" x14ac:dyDescent="0.2">
      <c r="F358" cm="1">
        <f t="array" aca="1" ref="F358" ca="1">INDEX(LU_Years,RANDBETWEEN(1,COUNTA(LU_Years)))</f>
        <v>2021</v>
      </c>
      <c r="G358" t="str" cm="1">
        <f t="array" aca="1" ref="G358" ca="1">INDEX(LU_Categories,RANDBETWEEN(1,COUNTA(LU_Categories)))</f>
        <v>Components</v>
      </c>
      <c r="H358" t="str" cm="1">
        <f t="array" aca="1" ref="H358" ca="1">_xlfn.LET(_xlpm.x,MATCH(G358,LU_Categories,0),_xlpm.y,OFFSET('Lookup Data'!$E$37,,_xlpm.x),_xlpm.z,OFFSET('Lookup Data'!$E$40,,_xlpm.x,_xlpm.y,),INDEX(_xlpm.z,RANDBETWEEN(1,_xlpm.y)))</f>
        <v>Handlebars</v>
      </c>
      <c r="I358" s="48">
        <f t="shared" ca="1" si="11"/>
        <v>2000</v>
      </c>
      <c r="J358" s="35">
        <f t="shared" ca="1" si="10"/>
        <v>0.95</v>
      </c>
    </row>
    <row r="359" spans="6:10" x14ac:dyDescent="0.2">
      <c r="F359" cm="1">
        <f t="array" aca="1" ref="F359" ca="1">INDEX(LU_Years,RANDBETWEEN(1,COUNTA(LU_Years)))</f>
        <v>2022</v>
      </c>
      <c r="G359" t="str" cm="1">
        <f t="array" aca="1" ref="G359" ca="1">INDEX(LU_Categories,RANDBETWEEN(1,COUNTA(LU_Categories)))</f>
        <v>Clothing</v>
      </c>
      <c r="H359" t="str" cm="1">
        <f t="array" aca="1" ref="H359" ca="1">_xlfn.LET(_xlpm.x,MATCH(G359,LU_Categories,0),_xlpm.y,OFFSET('Lookup Data'!$E$37,,_xlpm.x),_xlpm.z,OFFSET('Lookup Data'!$E$40,,_xlpm.x,_xlpm.y,),INDEX(_xlpm.z,RANDBETWEEN(1,_xlpm.y)))</f>
        <v>Gloves</v>
      </c>
      <c r="I359" s="48">
        <f t="shared" ca="1" si="11"/>
        <v>1900</v>
      </c>
      <c r="J359" s="35">
        <f t="shared" ca="1" si="10"/>
        <v>0.95</v>
      </c>
    </row>
    <row r="360" spans="6:10" x14ac:dyDescent="0.2">
      <c r="F360" cm="1">
        <f t="array" aca="1" ref="F360" ca="1">INDEX(LU_Years,RANDBETWEEN(1,COUNTA(LU_Years)))</f>
        <v>2021</v>
      </c>
      <c r="G360" t="str" cm="1">
        <f t="array" aca="1" ref="G360" ca="1">INDEX(LU_Categories,RANDBETWEEN(1,COUNTA(LU_Categories)))</f>
        <v>Accessories</v>
      </c>
      <c r="H360" t="str" cm="1">
        <f t="array" aca="1" ref="H360" ca="1">_xlfn.LET(_xlpm.x,MATCH(G360,LU_Categories,0),_xlpm.y,OFFSET('Lookup Data'!$E$37,,_xlpm.x),_xlpm.z,OFFSET('Lookup Data'!$E$40,,_xlpm.x,_xlpm.y,),INDEX(_xlpm.z,RANDBETWEEN(1,_xlpm.y)))</f>
        <v>Locks</v>
      </c>
      <c r="I360" s="48">
        <f t="shared" ca="1" si="11"/>
        <v>300</v>
      </c>
      <c r="J360" s="35">
        <f t="shared" ca="1" si="10"/>
        <v>0.85</v>
      </c>
    </row>
    <row r="361" spans="6:10" x14ac:dyDescent="0.2">
      <c r="F361" cm="1">
        <f t="array" aca="1" ref="F361" ca="1">INDEX(LU_Years,RANDBETWEEN(1,COUNTA(LU_Years)))</f>
        <v>2022</v>
      </c>
      <c r="G361" t="str" cm="1">
        <f t="array" aca="1" ref="G361" ca="1">INDEX(LU_Categories,RANDBETWEEN(1,COUNTA(LU_Categories)))</f>
        <v>Bikes</v>
      </c>
      <c r="H361" t="str" cm="1">
        <f t="array" aca="1" ref="H361" ca="1">_xlfn.LET(_xlpm.x,MATCH(G361,LU_Categories,0),_xlpm.y,OFFSET('Lookup Data'!$E$37,,_xlpm.x),_xlpm.z,OFFSET('Lookup Data'!$E$40,,_xlpm.x,_xlpm.y,),INDEX(_xlpm.z,RANDBETWEEN(1,_xlpm.y)))</f>
        <v>Road Bikes</v>
      </c>
      <c r="I361" s="48">
        <f t="shared" ca="1" si="11"/>
        <v>300</v>
      </c>
      <c r="J361" s="35">
        <f t="shared" ca="1" si="10"/>
        <v>0.1</v>
      </c>
    </row>
    <row r="362" spans="6:10" x14ac:dyDescent="0.2">
      <c r="F362" cm="1">
        <f t="array" aca="1" ref="F362" ca="1">INDEX(LU_Years,RANDBETWEEN(1,COUNTA(LU_Years)))</f>
        <v>2020</v>
      </c>
      <c r="G362" t="str" cm="1">
        <f t="array" aca="1" ref="G362" ca="1">INDEX(LU_Categories,RANDBETWEEN(1,COUNTA(LU_Categories)))</f>
        <v>Clothing</v>
      </c>
      <c r="H362" t="str" cm="1">
        <f t="array" aca="1" ref="H362" ca="1">_xlfn.LET(_xlpm.x,MATCH(G362,LU_Categories,0),_xlpm.y,OFFSET('Lookup Data'!$E$37,,_xlpm.x),_xlpm.z,OFFSET('Lookup Data'!$E$40,,_xlpm.x,_xlpm.y,),INDEX(_xlpm.z,RANDBETWEEN(1,_xlpm.y)))</f>
        <v>Tights</v>
      </c>
      <c r="I362" s="48">
        <f t="shared" ca="1" si="11"/>
        <v>3200</v>
      </c>
      <c r="J362" s="35">
        <f t="shared" ca="1" si="10"/>
        <v>0.8</v>
      </c>
    </row>
    <row r="363" spans="6:10" x14ac:dyDescent="0.2">
      <c r="F363" cm="1">
        <f t="array" aca="1" ref="F363" ca="1">INDEX(LU_Years,RANDBETWEEN(1,COUNTA(LU_Years)))</f>
        <v>2021</v>
      </c>
      <c r="G363" t="str" cm="1">
        <f t="array" aca="1" ref="G363" ca="1">INDEX(LU_Categories,RANDBETWEEN(1,COUNTA(LU_Categories)))</f>
        <v>Components</v>
      </c>
      <c r="H363" t="str" cm="1">
        <f t="array" aca="1" ref="H363" ca="1">_xlfn.LET(_xlpm.x,MATCH(G363,LU_Categories,0),_xlpm.y,OFFSET('Lookup Data'!$E$37,,_xlpm.x),_xlpm.z,OFFSET('Lookup Data'!$E$40,,_xlpm.x,_xlpm.y,),INDEX(_xlpm.z,RANDBETWEEN(1,_xlpm.y)))</f>
        <v>Handlebars</v>
      </c>
      <c r="I363" s="48">
        <f t="shared" ca="1" si="11"/>
        <v>1600</v>
      </c>
      <c r="J363" s="35">
        <f t="shared" ca="1" si="10"/>
        <v>0.35</v>
      </c>
    </row>
    <row r="364" spans="6:10" x14ac:dyDescent="0.2">
      <c r="F364" cm="1">
        <f t="array" aca="1" ref="F364" ca="1">INDEX(LU_Years,RANDBETWEEN(1,COUNTA(LU_Years)))</f>
        <v>2022</v>
      </c>
      <c r="G364" t="str" cm="1">
        <f t="array" aca="1" ref="G364" ca="1">INDEX(LU_Categories,RANDBETWEEN(1,COUNTA(LU_Categories)))</f>
        <v>Bikes</v>
      </c>
      <c r="H364" t="str" cm="1">
        <f t="array" aca="1" ref="H364" ca="1">_xlfn.LET(_xlpm.x,MATCH(G364,LU_Categories,0),_xlpm.y,OFFSET('Lookup Data'!$E$37,,_xlpm.x),_xlpm.z,OFFSET('Lookup Data'!$E$40,,_xlpm.x,_xlpm.y,),INDEX(_xlpm.z,RANDBETWEEN(1,_xlpm.y)))</f>
        <v>Cargo Bikes</v>
      </c>
      <c r="I364" s="48">
        <f t="shared" ca="1" si="11"/>
        <v>1300</v>
      </c>
      <c r="J364" s="35">
        <f t="shared" ca="1" si="10"/>
        <v>0.9</v>
      </c>
    </row>
    <row r="365" spans="6:10" x14ac:dyDescent="0.2">
      <c r="F365" cm="1">
        <f t="array" aca="1" ref="F365" ca="1">INDEX(LU_Years,RANDBETWEEN(1,COUNTA(LU_Years)))</f>
        <v>2021</v>
      </c>
      <c r="G365" t="str" cm="1">
        <f t="array" aca="1" ref="G365" ca="1">INDEX(LU_Categories,RANDBETWEEN(1,COUNTA(LU_Categories)))</f>
        <v>Clothing</v>
      </c>
      <c r="H365" t="str" cm="1">
        <f t="array" aca="1" ref="H365" ca="1">_xlfn.LET(_xlpm.x,MATCH(G365,LU_Categories,0),_xlpm.y,OFFSET('Lookup Data'!$E$37,,_xlpm.x),_xlpm.z,OFFSET('Lookup Data'!$E$40,,_xlpm.x,_xlpm.y,),INDEX(_xlpm.z,RANDBETWEEN(1,_xlpm.y)))</f>
        <v>Tights</v>
      </c>
      <c r="I365" s="48">
        <f t="shared" ca="1" si="11"/>
        <v>1800</v>
      </c>
      <c r="J365" s="35">
        <f t="shared" ca="1" si="10"/>
        <v>0.6</v>
      </c>
    </row>
    <row r="366" spans="6:10" x14ac:dyDescent="0.2">
      <c r="F366" cm="1">
        <f t="array" aca="1" ref="F366" ca="1">INDEX(LU_Years,RANDBETWEEN(1,COUNTA(LU_Years)))</f>
        <v>2020</v>
      </c>
      <c r="G366" t="str" cm="1">
        <f t="array" aca="1" ref="G366" ca="1">INDEX(LU_Categories,RANDBETWEEN(1,COUNTA(LU_Categories)))</f>
        <v>Accessories</v>
      </c>
      <c r="H366" t="str" cm="1">
        <f t="array" aca="1" ref="H366" ca="1">_xlfn.LET(_xlpm.x,MATCH(G366,LU_Categories,0),_xlpm.y,OFFSET('Lookup Data'!$E$37,,_xlpm.x),_xlpm.z,OFFSET('Lookup Data'!$E$40,,_xlpm.x,_xlpm.y,),INDEX(_xlpm.z,RANDBETWEEN(1,_xlpm.y)))</f>
        <v>Helmets</v>
      </c>
      <c r="I366" s="48">
        <f t="shared" ca="1" si="11"/>
        <v>3100</v>
      </c>
      <c r="J366" s="35">
        <f t="shared" ca="1" si="10"/>
        <v>0.6</v>
      </c>
    </row>
    <row r="367" spans="6:10" x14ac:dyDescent="0.2">
      <c r="F367" cm="1">
        <f t="array" aca="1" ref="F367" ca="1">INDEX(LU_Years,RANDBETWEEN(1,COUNTA(LU_Years)))</f>
        <v>2021</v>
      </c>
      <c r="G367" t="str" cm="1">
        <f t="array" aca="1" ref="G367" ca="1">INDEX(LU_Categories,RANDBETWEEN(1,COUNTA(LU_Categories)))</f>
        <v>Components</v>
      </c>
      <c r="H367" t="str" cm="1">
        <f t="array" aca="1" ref="H367" ca="1">_xlfn.LET(_xlpm.x,MATCH(G367,LU_Categories,0),_xlpm.y,OFFSET('Lookup Data'!$E$37,,_xlpm.x),_xlpm.z,OFFSET('Lookup Data'!$E$40,,_xlpm.x,_xlpm.y,),INDEX(_xlpm.z,RANDBETWEEN(1,_xlpm.y)))</f>
        <v>Handlebars</v>
      </c>
      <c r="I367" s="48">
        <f t="shared" ca="1" si="11"/>
        <v>1400</v>
      </c>
      <c r="J367" s="35">
        <f t="shared" ca="1" si="10"/>
        <v>0.55000000000000004</v>
      </c>
    </row>
    <row r="368" spans="6:10" x14ac:dyDescent="0.2">
      <c r="F368" cm="1">
        <f t="array" aca="1" ref="F368" ca="1">INDEX(LU_Years,RANDBETWEEN(1,COUNTA(LU_Years)))</f>
        <v>2020</v>
      </c>
      <c r="G368" t="str" cm="1">
        <f t="array" aca="1" ref="G368" ca="1">INDEX(LU_Categories,RANDBETWEEN(1,COUNTA(LU_Categories)))</f>
        <v>Bikes</v>
      </c>
      <c r="H368" t="str" cm="1">
        <f t="array" aca="1" ref="H368" ca="1">_xlfn.LET(_xlpm.x,MATCH(G368,LU_Categories,0),_xlpm.y,OFFSET('Lookup Data'!$E$37,,_xlpm.x),_xlpm.z,OFFSET('Lookup Data'!$E$40,,_xlpm.x,_xlpm.y,),INDEX(_xlpm.z,RANDBETWEEN(1,_xlpm.y)))</f>
        <v>Mountain Bikes</v>
      </c>
      <c r="I368" s="48">
        <f t="shared" ca="1" si="11"/>
        <v>1900</v>
      </c>
      <c r="J368" s="35">
        <f t="shared" ca="1" si="10"/>
        <v>0.95</v>
      </c>
    </row>
    <row r="369" spans="6:10" x14ac:dyDescent="0.2">
      <c r="F369" cm="1">
        <f t="array" aca="1" ref="F369" ca="1">INDEX(LU_Years,RANDBETWEEN(1,COUNTA(LU_Years)))</f>
        <v>2020</v>
      </c>
      <c r="G369" t="str" cm="1">
        <f t="array" aca="1" ref="G369" ca="1">INDEX(LU_Categories,RANDBETWEEN(1,COUNTA(LU_Categories)))</f>
        <v>Accessories</v>
      </c>
      <c r="H369" t="str" cm="1">
        <f t="array" aca="1" ref="H369" ca="1">_xlfn.LET(_xlpm.x,MATCH(G369,LU_Categories,0),_xlpm.y,OFFSET('Lookup Data'!$E$37,,_xlpm.x),_xlpm.z,OFFSET('Lookup Data'!$E$40,,_xlpm.x,_xlpm.y,),INDEX(_xlpm.z,RANDBETWEEN(1,_xlpm.y)))</f>
        <v>Pumps</v>
      </c>
      <c r="I369" s="48">
        <f t="shared" ca="1" si="11"/>
        <v>1300</v>
      </c>
      <c r="J369" s="35">
        <f t="shared" ca="1" si="10"/>
        <v>1</v>
      </c>
    </row>
    <row r="370" spans="6:10" x14ac:dyDescent="0.2">
      <c r="F370" cm="1">
        <f t="array" aca="1" ref="F370" ca="1">INDEX(LU_Years,RANDBETWEEN(1,COUNTA(LU_Years)))</f>
        <v>2021</v>
      </c>
      <c r="G370" t="str" cm="1">
        <f t="array" aca="1" ref="G370" ca="1">INDEX(LU_Categories,RANDBETWEEN(1,COUNTA(LU_Categories)))</f>
        <v>Clothing</v>
      </c>
      <c r="H370" t="str" cm="1">
        <f t="array" aca="1" ref="H370" ca="1">_xlfn.LET(_xlpm.x,MATCH(G370,LU_Categories,0),_xlpm.y,OFFSET('Lookup Data'!$E$37,,_xlpm.x),_xlpm.z,OFFSET('Lookup Data'!$E$40,,_xlpm.x,_xlpm.y,),INDEX(_xlpm.z,RANDBETWEEN(1,_xlpm.y)))</f>
        <v>Caps</v>
      </c>
      <c r="I370" s="48">
        <f t="shared" ca="1" si="11"/>
        <v>800</v>
      </c>
      <c r="J370" s="35">
        <f t="shared" ca="1" si="10"/>
        <v>0.45</v>
      </c>
    </row>
    <row r="371" spans="6:10" x14ac:dyDescent="0.2">
      <c r="F371" cm="1">
        <f t="array" aca="1" ref="F371" ca="1">INDEX(LU_Years,RANDBETWEEN(1,COUNTA(LU_Years)))</f>
        <v>2021</v>
      </c>
      <c r="G371" t="str" cm="1">
        <f t="array" aca="1" ref="G371" ca="1">INDEX(LU_Categories,RANDBETWEEN(1,COUNTA(LU_Categories)))</f>
        <v>Bikes</v>
      </c>
      <c r="H371" t="str" cm="1">
        <f t="array" aca="1" ref="H371" ca="1">_xlfn.LET(_xlpm.x,MATCH(G371,LU_Categories,0),_xlpm.y,OFFSET('Lookup Data'!$E$37,,_xlpm.x),_xlpm.z,OFFSET('Lookup Data'!$E$40,,_xlpm.x,_xlpm.y,),INDEX(_xlpm.z,RANDBETWEEN(1,_xlpm.y)))</f>
        <v>Mountain Bikes</v>
      </c>
      <c r="I371" s="48">
        <f t="shared" ca="1" si="11"/>
        <v>1100</v>
      </c>
      <c r="J371" s="35">
        <f t="shared" ca="1" si="10"/>
        <v>0.75</v>
      </c>
    </row>
    <row r="372" spans="6:10" x14ac:dyDescent="0.2">
      <c r="F372" cm="1">
        <f t="array" aca="1" ref="F372" ca="1">INDEX(LU_Years,RANDBETWEEN(1,COUNTA(LU_Years)))</f>
        <v>2022</v>
      </c>
      <c r="G372" t="str" cm="1">
        <f t="array" aca="1" ref="G372" ca="1">INDEX(LU_Categories,RANDBETWEEN(1,COUNTA(LU_Categories)))</f>
        <v>Components</v>
      </c>
      <c r="H372" t="str" cm="1">
        <f t="array" aca="1" ref="H372" ca="1">_xlfn.LET(_xlpm.x,MATCH(G372,LU_Categories,0),_xlpm.y,OFFSET('Lookup Data'!$E$37,,_xlpm.x),_xlpm.z,OFFSET('Lookup Data'!$E$40,,_xlpm.x,_xlpm.y,),INDEX(_xlpm.z,RANDBETWEEN(1,_xlpm.y)))</f>
        <v>Pedals</v>
      </c>
      <c r="I372" s="48">
        <f t="shared" ca="1" si="11"/>
        <v>1200</v>
      </c>
      <c r="J372" s="35">
        <f t="shared" ca="1" si="10"/>
        <v>0.6</v>
      </c>
    </row>
    <row r="373" spans="6:10" x14ac:dyDescent="0.2">
      <c r="F373" cm="1">
        <f t="array" aca="1" ref="F373" ca="1">INDEX(LU_Years,RANDBETWEEN(1,COUNTA(LU_Years)))</f>
        <v>2020</v>
      </c>
      <c r="G373" t="str" cm="1">
        <f t="array" aca="1" ref="G373" ca="1">INDEX(LU_Categories,RANDBETWEEN(1,COUNTA(LU_Categories)))</f>
        <v>Components</v>
      </c>
      <c r="H373" t="str" cm="1">
        <f t="array" aca="1" ref="H373" ca="1">_xlfn.LET(_xlpm.x,MATCH(G373,LU_Categories,0),_xlpm.y,OFFSET('Lookup Data'!$E$37,,_xlpm.x),_xlpm.z,OFFSET('Lookup Data'!$E$40,,_xlpm.x,_xlpm.y,),INDEX(_xlpm.z,RANDBETWEEN(1,_xlpm.y)))</f>
        <v>Wheels</v>
      </c>
      <c r="I373" s="48">
        <f t="shared" ca="1" si="11"/>
        <v>1000</v>
      </c>
      <c r="J373" s="35">
        <f t="shared" ca="1" si="10"/>
        <v>0.25</v>
      </c>
    </row>
    <row r="374" spans="6:10" x14ac:dyDescent="0.2">
      <c r="F374" cm="1">
        <f t="array" aca="1" ref="F374" ca="1">INDEX(LU_Years,RANDBETWEEN(1,COUNTA(LU_Years)))</f>
        <v>2020</v>
      </c>
      <c r="G374" t="str" cm="1">
        <f t="array" aca="1" ref="G374" ca="1">INDEX(LU_Categories,RANDBETWEEN(1,COUNTA(LU_Categories)))</f>
        <v>Bikes</v>
      </c>
      <c r="H374" t="str" cm="1">
        <f t="array" aca="1" ref="H374" ca="1">_xlfn.LET(_xlpm.x,MATCH(G374,LU_Categories,0),_xlpm.y,OFFSET('Lookup Data'!$E$37,,_xlpm.x),_xlpm.z,OFFSET('Lookup Data'!$E$40,,_xlpm.x,_xlpm.y,),INDEX(_xlpm.z,RANDBETWEEN(1,_xlpm.y)))</f>
        <v>Cargo Bikes</v>
      </c>
      <c r="I374" s="48">
        <f t="shared" ca="1" si="11"/>
        <v>2500</v>
      </c>
      <c r="J374" s="35">
        <f t="shared" ca="1" si="10"/>
        <v>0.8</v>
      </c>
    </row>
    <row r="375" spans="6:10" x14ac:dyDescent="0.2">
      <c r="F375" cm="1">
        <f t="array" aca="1" ref="F375" ca="1">INDEX(LU_Years,RANDBETWEEN(1,COUNTA(LU_Years)))</f>
        <v>2021</v>
      </c>
      <c r="G375" t="str" cm="1">
        <f t="array" aca="1" ref="G375" ca="1">INDEX(LU_Categories,RANDBETWEEN(1,COUNTA(LU_Categories)))</f>
        <v>Bikes</v>
      </c>
      <c r="H375" t="str" cm="1">
        <f t="array" aca="1" ref="H375" ca="1">_xlfn.LET(_xlpm.x,MATCH(G375,LU_Categories,0),_xlpm.y,OFFSET('Lookup Data'!$E$37,,_xlpm.x),_xlpm.z,OFFSET('Lookup Data'!$E$40,,_xlpm.x,_xlpm.y,),INDEX(_xlpm.z,RANDBETWEEN(1,_xlpm.y)))</f>
        <v>Cargo Bikes</v>
      </c>
      <c r="I375" s="48">
        <f t="shared" ca="1" si="11"/>
        <v>1800</v>
      </c>
      <c r="J375" s="35">
        <f t="shared" ca="1" si="10"/>
        <v>0.35</v>
      </c>
    </row>
    <row r="376" spans="6:10" x14ac:dyDescent="0.2">
      <c r="F376" cm="1">
        <f t="array" aca="1" ref="F376" ca="1">INDEX(LU_Years,RANDBETWEEN(1,COUNTA(LU_Years)))</f>
        <v>2020</v>
      </c>
      <c r="G376" t="str" cm="1">
        <f t="array" aca="1" ref="G376" ca="1">INDEX(LU_Categories,RANDBETWEEN(1,COUNTA(LU_Categories)))</f>
        <v>Components</v>
      </c>
      <c r="H376" t="str" cm="1">
        <f t="array" aca="1" ref="H376" ca="1">_xlfn.LET(_xlpm.x,MATCH(G376,LU_Categories,0),_xlpm.y,OFFSET('Lookup Data'!$E$37,,_xlpm.x),_xlpm.z,OFFSET('Lookup Data'!$E$40,,_xlpm.x,_xlpm.y,),INDEX(_xlpm.z,RANDBETWEEN(1,_xlpm.y)))</f>
        <v>Bottom Brackets</v>
      </c>
      <c r="I376" s="48">
        <f t="shared" ca="1" si="11"/>
        <v>2800</v>
      </c>
      <c r="J376" s="35">
        <f t="shared" ca="1" si="10"/>
        <v>0.35</v>
      </c>
    </row>
    <row r="377" spans="6:10" x14ac:dyDescent="0.2">
      <c r="F377" cm="1">
        <f t="array" aca="1" ref="F377" ca="1">INDEX(LU_Years,RANDBETWEEN(1,COUNTA(LU_Years)))</f>
        <v>2022</v>
      </c>
      <c r="G377" t="str" cm="1">
        <f t="array" aca="1" ref="G377" ca="1">INDEX(LU_Categories,RANDBETWEEN(1,COUNTA(LU_Categories)))</f>
        <v>Components</v>
      </c>
      <c r="H377" t="str" cm="1">
        <f t="array" aca="1" ref="H377" ca="1">_xlfn.LET(_xlpm.x,MATCH(G377,LU_Categories,0),_xlpm.y,OFFSET('Lookup Data'!$E$37,,_xlpm.x),_xlpm.z,OFFSET('Lookup Data'!$E$40,,_xlpm.x,_xlpm.y,),INDEX(_xlpm.z,RANDBETWEEN(1,_xlpm.y)))</f>
        <v>Saddles</v>
      </c>
      <c r="I377" s="48">
        <f t="shared" ca="1" si="11"/>
        <v>2800</v>
      </c>
      <c r="J377" s="35">
        <f t="shared" ca="1" si="10"/>
        <v>0.45</v>
      </c>
    </row>
    <row r="378" spans="6:10" x14ac:dyDescent="0.2">
      <c r="F378" cm="1">
        <f t="array" aca="1" ref="F378" ca="1">INDEX(LU_Years,RANDBETWEEN(1,COUNTA(LU_Years)))</f>
        <v>2021</v>
      </c>
      <c r="G378" t="str" cm="1">
        <f t="array" aca="1" ref="G378" ca="1">INDEX(LU_Categories,RANDBETWEEN(1,COUNTA(LU_Categories)))</f>
        <v>Components</v>
      </c>
      <c r="H378" t="str" cm="1">
        <f t="array" aca="1" ref="H378" ca="1">_xlfn.LET(_xlpm.x,MATCH(G378,LU_Categories,0),_xlpm.y,OFFSET('Lookup Data'!$E$37,,_xlpm.x),_xlpm.z,OFFSET('Lookup Data'!$E$40,,_xlpm.x,_xlpm.y,),INDEX(_xlpm.z,RANDBETWEEN(1,_xlpm.y)))</f>
        <v>Saddles</v>
      </c>
      <c r="I378" s="48">
        <f t="shared" ca="1" si="11"/>
        <v>600</v>
      </c>
      <c r="J378" s="35">
        <f t="shared" ca="1" si="10"/>
        <v>0.5</v>
      </c>
    </row>
    <row r="379" spans="6:10" x14ac:dyDescent="0.2">
      <c r="F379" cm="1">
        <f t="array" aca="1" ref="F379" ca="1">INDEX(LU_Years,RANDBETWEEN(1,COUNTA(LU_Years)))</f>
        <v>2020</v>
      </c>
      <c r="G379" t="str" cm="1">
        <f t="array" aca="1" ref="G379" ca="1">INDEX(LU_Categories,RANDBETWEEN(1,COUNTA(LU_Categories)))</f>
        <v>Accessories</v>
      </c>
      <c r="H379" t="str" cm="1">
        <f t="array" aca="1" ref="H379" ca="1">_xlfn.LET(_xlpm.x,MATCH(G379,LU_Categories,0),_xlpm.y,OFFSET('Lookup Data'!$E$37,,_xlpm.x),_xlpm.z,OFFSET('Lookup Data'!$E$40,,_xlpm.x,_xlpm.y,),INDEX(_xlpm.z,RANDBETWEEN(1,_xlpm.y)))</f>
        <v>Tyres and Tubes</v>
      </c>
      <c r="I379" s="48">
        <f t="shared" ca="1" si="11"/>
        <v>1100</v>
      </c>
      <c r="J379" s="35">
        <f t="shared" ca="1" si="10"/>
        <v>0.75</v>
      </c>
    </row>
    <row r="380" spans="6:10" x14ac:dyDescent="0.2">
      <c r="F380" cm="1">
        <f t="array" aca="1" ref="F380" ca="1">INDEX(LU_Years,RANDBETWEEN(1,COUNTA(LU_Years)))</f>
        <v>2022</v>
      </c>
      <c r="G380" t="str" cm="1">
        <f t="array" aca="1" ref="G380" ca="1">INDEX(LU_Categories,RANDBETWEEN(1,COUNTA(LU_Categories)))</f>
        <v>Accessories</v>
      </c>
      <c r="H380" t="str" cm="1">
        <f t="array" aca="1" ref="H380" ca="1">_xlfn.LET(_xlpm.x,MATCH(G380,LU_Categories,0),_xlpm.y,OFFSET('Lookup Data'!$E$37,,_xlpm.x),_xlpm.z,OFFSET('Lookup Data'!$E$40,,_xlpm.x,_xlpm.y,),INDEX(_xlpm.z,RANDBETWEEN(1,_xlpm.y)))</f>
        <v>Lights</v>
      </c>
      <c r="I380" s="48">
        <f t="shared" ca="1" si="11"/>
        <v>3700</v>
      </c>
      <c r="J380" s="35">
        <f t="shared" ca="1" si="10"/>
        <v>0.8</v>
      </c>
    </row>
    <row r="381" spans="6:10" x14ac:dyDescent="0.2">
      <c r="F381" cm="1">
        <f t="array" aca="1" ref="F381" ca="1">INDEX(LU_Years,RANDBETWEEN(1,COUNTA(LU_Years)))</f>
        <v>2022</v>
      </c>
      <c r="G381" t="str" cm="1">
        <f t="array" aca="1" ref="G381" ca="1">INDEX(LU_Categories,RANDBETWEEN(1,COUNTA(LU_Categories)))</f>
        <v>Bikes</v>
      </c>
      <c r="H381" t="str" cm="1">
        <f t="array" aca="1" ref="H381" ca="1">_xlfn.LET(_xlpm.x,MATCH(G381,LU_Categories,0),_xlpm.y,OFFSET('Lookup Data'!$E$37,,_xlpm.x),_xlpm.z,OFFSET('Lookup Data'!$E$40,,_xlpm.x,_xlpm.y,),INDEX(_xlpm.z,RANDBETWEEN(1,_xlpm.y)))</f>
        <v>Road Bikes</v>
      </c>
      <c r="I381" s="48">
        <f t="shared" ca="1" si="11"/>
        <v>500</v>
      </c>
      <c r="J381" s="35">
        <f t="shared" ca="1" si="10"/>
        <v>0.1</v>
      </c>
    </row>
    <row r="382" spans="6:10" x14ac:dyDescent="0.2">
      <c r="F382" cm="1">
        <f t="array" aca="1" ref="F382" ca="1">INDEX(LU_Years,RANDBETWEEN(1,COUNTA(LU_Years)))</f>
        <v>2020</v>
      </c>
      <c r="G382" t="str" cm="1">
        <f t="array" aca="1" ref="G382" ca="1">INDEX(LU_Categories,RANDBETWEEN(1,COUNTA(LU_Categories)))</f>
        <v>Accessories</v>
      </c>
      <c r="H382" t="str" cm="1">
        <f t="array" aca="1" ref="H382" ca="1">_xlfn.LET(_xlpm.x,MATCH(G382,LU_Categories,0),_xlpm.y,OFFSET('Lookup Data'!$E$37,,_xlpm.x),_xlpm.z,OFFSET('Lookup Data'!$E$40,,_xlpm.x,_xlpm.y,),INDEX(_xlpm.z,RANDBETWEEN(1,_xlpm.y)))</f>
        <v>Pumps</v>
      </c>
      <c r="I382" s="48">
        <f t="shared" ca="1" si="11"/>
        <v>2000</v>
      </c>
      <c r="J382" s="35">
        <f t="shared" ca="1" si="10"/>
        <v>0.7</v>
      </c>
    </row>
    <row r="383" spans="6:10" x14ac:dyDescent="0.2">
      <c r="F383" cm="1">
        <f t="array" aca="1" ref="F383" ca="1">INDEX(LU_Years,RANDBETWEEN(1,COUNTA(LU_Years)))</f>
        <v>2021</v>
      </c>
      <c r="G383" t="str" cm="1">
        <f t="array" aca="1" ref="G383" ca="1">INDEX(LU_Categories,RANDBETWEEN(1,COUNTA(LU_Categories)))</f>
        <v>Bikes</v>
      </c>
      <c r="H383" t="str" cm="1">
        <f t="array" aca="1" ref="H383" ca="1">_xlfn.LET(_xlpm.x,MATCH(G383,LU_Categories,0),_xlpm.y,OFFSET('Lookup Data'!$E$37,,_xlpm.x),_xlpm.z,OFFSET('Lookup Data'!$E$40,,_xlpm.x,_xlpm.y,),INDEX(_xlpm.z,RANDBETWEEN(1,_xlpm.y)))</f>
        <v>Cargo Bikes</v>
      </c>
      <c r="I383" s="48">
        <f t="shared" ca="1" si="11"/>
        <v>3400</v>
      </c>
      <c r="J383" s="35">
        <f t="shared" ca="1" si="10"/>
        <v>0.3</v>
      </c>
    </row>
    <row r="384" spans="6:10" x14ac:dyDescent="0.2">
      <c r="F384" cm="1">
        <f t="array" aca="1" ref="F384" ca="1">INDEX(LU_Years,RANDBETWEEN(1,COUNTA(LU_Years)))</f>
        <v>2021</v>
      </c>
      <c r="G384" t="str" cm="1">
        <f t="array" aca="1" ref="G384" ca="1">INDEX(LU_Categories,RANDBETWEEN(1,COUNTA(LU_Categories)))</f>
        <v>Clothing</v>
      </c>
      <c r="H384" t="str" cm="1">
        <f t="array" aca="1" ref="H384" ca="1">_xlfn.LET(_xlpm.x,MATCH(G384,LU_Categories,0),_xlpm.y,OFFSET('Lookup Data'!$E$37,,_xlpm.x),_xlpm.z,OFFSET('Lookup Data'!$E$40,,_xlpm.x,_xlpm.y,),INDEX(_xlpm.z,RANDBETWEEN(1,_xlpm.y)))</f>
        <v>Caps</v>
      </c>
      <c r="I384" s="48">
        <f t="shared" ca="1" si="11"/>
        <v>600</v>
      </c>
      <c r="J384" s="35">
        <f t="shared" ca="1" si="10"/>
        <v>0.5</v>
      </c>
    </row>
    <row r="385" spans="6:10" x14ac:dyDescent="0.2">
      <c r="F385" cm="1">
        <f t="array" aca="1" ref="F385" ca="1">INDEX(LU_Years,RANDBETWEEN(1,COUNTA(LU_Years)))</f>
        <v>2021</v>
      </c>
      <c r="G385" t="str" cm="1">
        <f t="array" aca="1" ref="G385" ca="1">INDEX(LU_Categories,RANDBETWEEN(1,COUNTA(LU_Categories)))</f>
        <v>Components</v>
      </c>
      <c r="H385" t="str" cm="1">
        <f t="array" aca="1" ref="H385" ca="1">_xlfn.LET(_xlpm.x,MATCH(G385,LU_Categories,0),_xlpm.y,OFFSET('Lookup Data'!$E$37,,_xlpm.x),_xlpm.z,OFFSET('Lookup Data'!$E$40,,_xlpm.x,_xlpm.y,),INDEX(_xlpm.z,RANDBETWEEN(1,_xlpm.y)))</f>
        <v>Saddles</v>
      </c>
      <c r="I385" s="48">
        <f t="shared" ca="1" si="11"/>
        <v>1800</v>
      </c>
      <c r="J385" s="35">
        <f t="shared" ca="1" si="10"/>
        <v>0.2</v>
      </c>
    </row>
    <row r="386" spans="6:10" x14ac:dyDescent="0.2">
      <c r="F386" cm="1">
        <f t="array" aca="1" ref="F386" ca="1">INDEX(LU_Years,RANDBETWEEN(1,COUNTA(LU_Years)))</f>
        <v>2020</v>
      </c>
      <c r="G386" t="str" cm="1">
        <f t="array" aca="1" ref="G386" ca="1">INDEX(LU_Categories,RANDBETWEEN(1,COUNTA(LU_Categories)))</f>
        <v>Accessories</v>
      </c>
      <c r="H386" t="str" cm="1">
        <f t="array" aca="1" ref="H386" ca="1">_xlfn.LET(_xlpm.x,MATCH(G386,LU_Categories,0),_xlpm.y,OFFSET('Lookup Data'!$E$37,,_xlpm.x),_xlpm.z,OFFSET('Lookup Data'!$E$40,,_xlpm.x,_xlpm.y,),INDEX(_xlpm.z,RANDBETWEEN(1,_xlpm.y)))</f>
        <v>Bike Racks</v>
      </c>
      <c r="I386" s="48">
        <f t="shared" ca="1" si="11"/>
        <v>3900</v>
      </c>
      <c r="J386" s="35">
        <f t="shared" ca="1" si="10"/>
        <v>0.4</v>
      </c>
    </row>
    <row r="387" spans="6:10" x14ac:dyDescent="0.2">
      <c r="F387" cm="1">
        <f t="array" aca="1" ref="F387" ca="1">INDEX(LU_Years,RANDBETWEEN(1,COUNTA(LU_Years)))</f>
        <v>2020</v>
      </c>
      <c r="G387" t="str" cm="1">
        <f t="array" aca="1" ref="G387" ca="1">INDEX(LU_Categories,RANDBETWEEN(1,COUNTA(LU_Categories)))</f>
        <v>Components</v>
      </c>
      <c r="H387" t="str" cm="1">
        <f t="array" aca="1" ref="H387" ca="1">_xlfn.LET(_xlpm.x,MATCH(G387,LU_Categories,0),_xlpm.y,OFFSET('Lookup Data'!$E$37,,_xlpm.x),_xlpm.z,OFFSET('Lookup Data'!$E$40,,_xlpm.x,_xlpm.y,),INDEX(_xlpm.z,RANDBETWEEN(1,_xlpm.y)))</f>
        <v>Saddles</v>
      </c>
      <c r="I387" s="48">
        <f t="shared" ca="1" si="11"/>
        <v>1100</v>
      </c>
      <c r="J387" s="35">
        <f t="shared" ca="1" si="10"/>
        <v>0.9</v>
      </c>
    </row>
    <row r="388" spans="6:10" x14ac:dyDescent="0.2">
      <c r="F388" cm="1">
        <f t="array" aca="1" ref="F388" ca="1">INDEX(LU_Years,RANDBETWEEN(1,COUNTA(LU_Years)))</f>
        <v>2021</v>
      </c>
      <c r="G388" t="str" cm="1">
        <f t="array" aca="1" ref="G388" ca="1">INDEX(LU_Categories,RANDBETWEEN(1,COUNTA(LU_Categories)))</f>
        <v>Bikes</v>
      </c>
      <c r="H388" t="str" cm="1">
        <f t="array" aca="1" ref="H388" ca="1">_xlfn.LET(_xlpm.x,MATCH(G388,LU_Categories,0),_xlpm.y,OFFSET('Lookup Data'!$E$37,,_xlpm.x),_xlpm.z,OFFSET('Lookup Data'!$E$40,,_xlpm.x,_xlpm.y,),INDEX(_xlpm.z,RANDBETWEEN(1,_xlpm.y)))</f>
        <v>Cargo Bikes</v>
      </c>
      <c r="I388" s="48">
        <f t="shared" ca="1" si="11"/>
        <v>3800</v>
      </c>
      <c r="J388" s="35">
        <f t="shared" ca="1" si="10"/>
        <v>0.9</v>
      </c>
    </row>
    <row r="389" spans="6:10" x14ac:dyDescent="0.2">
      <c r="F389" cm="1">
        <f t="array" aca="1" ref="F389" ca="1">INDEX(LU_Years,RANDBETWEEN(1,COUNTA(LU_Years)))</f>
        <v>2021</v>
      </c>
      <c r="G389" t="str" cm="1">
        <f t="array" aca="1" ref="G389" ca="1">INDEX(LU_Categories,RANDBETWEEN(1,COUNTA(LU_Categories)))</f>
        <v>Accessories</v>
      </c>
      <c r="H389" t="str" cm="1">
        <f t="array" aca="1" ref="H389" ca="1">_xlfn.LET(_xlpm.x,MATCH(G389,LU_Categories,0),_xlpm.y,OFFSET('Lookup Data'!$E$37,,_xlpm.x),_xlpm.z,OFFSET('Lookup Data'!$E$40,,_xlpm.x,_xlpm.y,),INDEX(_xlpm.z,RANDBETWEEN(1,_xlpm.y)))</f>
        <v>Lights</v>
      </c>
      <c r="I389" s="48">
        <f t="shared" ca="1" si="11"/>
        <v>1500</v>
      </c>
      <c r="J389" s="35">
        <f t="shared" ca="1" si="10"/>
        <v>0.6</v>
      </c>
    </row>
    <row r="390" spans="6:10" x14ac:dyDescent="0.2">
      <c r="F390" cm="1">
        <f t="array" aca="1" ref="F390" ca="1">INDEX(LU_Years,RANDBETWEEN(1,COUNTA(LU_Years)))</f>
        <v>2022</v>
      </c>
      <c r="G390" t="str" cm="1">
        <f t="array" aca="1" ref="G390" ca="1">INDEX(LU_Categories,RANDBETWEEN(1,COUNTA(LU_Categories)))</f>
        <v>Components</v>
      </c>
      <c r="H390" t="str" cm="1">
        <f t="array" aca="1" ref="H390" ca="1">_xlfn.LET(_xlpm.x,MATCH(G390,LU_Categories,0),_xlpm.y,OFFSET('Lookup Data'!$E$37,,_xlpm.x),_xlpm.z,OFFSET('Lookup Data'!$E$40,,_xlpm.x,_xlpm.y,),INDEX(_xlpm.z,RANDBETWEEN(1,_xlpm.y)))</f>
        <v>Brakes</v>
      </c>
      <c r="I390" s="48">
        <f t="shared" ca="1" si="11"/>
        <v>4000</v>
      </c>
      <c r="J390" s="35">
        <f t="shared" ca="1" si="10"/>
        <v>0.05</v>
      </c>
    </row>
    <row r="391" spans="6:10" x14ac:dyDescent="0.2">
      <c r="F391" cm="1">
        <f t="array" aca="1" ref="F391" ca="1">INDEX(LU_Years,RANDBETWEEN(1,COUNTA(LU_Years)))</f>
        <v>2020</v>
      </c>
      <c r="G391" t="str" cm="1">
        <f t="array" aca="1" ref="G391" ca="1">INDEX(LU_Categories,RANDBETWEEN(1,COUNTA(LU_Categories)))</f>
        <v>Components</v>
      </c>
      <c r="H391" t="str" cm="1">
        <f t="array" aca="1" ref="H391" ca="1">_xlfn.LET(_xlpm.x,MATCH(G391,LU_Categories,0),_xlpm.y,OFFSET('Lookup Data'!$E$37,,_xlpm.x),_xlpm.z,OFFSET('Lookup Data'!$E$40,,_xlpm.x,_xlpm.y,),INDEX(_xlpm.z,RANDBETWEEN(1,_xlpm.y)))</f>
        <v>Saddles</v>
      </c>
      <c r="I391" s="48">
        <f t="shared" ca="1" si="11"/>
        <v>2800</v>
      </c>
      <c r="J391" s="35">
        <f t="shared" ca="1" si="10"/>
        <v>0.25</v>
      </c>
    </row>
    <row r="392" spans="6:10" x14ac:dyDescent="0.2">
      <c r="F392" cm="1">
        <f t="array" aca="1" ref="F392" ca="1">INDEX(LU_Years,RANDBETWEEN(1,COUNTA(LU_Years)))</f>
        <v>2022</v>
      </c>
      <c r="G392" t="str" cm="1">
        <f t="array" aca="1" ref="G392" ca="1">INDEX(LU_Categories,RANDBETWEEN(1,COUNTA(LU_Categories)))</f>
        <v>Bikes</v>
      </c>
      <c r="H392" t="str" cm="1">
        <f t="array" aca="1" ref="H392" ca="1">_xlfn.LET(_xlpm.x,MATCH(G392,LU_Categories,0),_xlpm.y,OFFSET('Lookup Data'!$E$37,,_xlpm.x),_xlpm.z,OFFSET('Lookup Data'!$E$40,,_xlpm.x,_xlpm.y,),INDEX(_xlpm.z,RANDBETWEEN(1,_xlpm.y)))</f>
        <v>Touring Bikes</v>
      </c>
      <c r="I392" s="48">
        <f t="shared" ca="1" si="11"/>
        <v>3800</v>
      </c>
      <c r="J392" s="35">
        <f t="shared" ca="1" si="10"/>
        <v>0.05</v>
      </c>
    </row>
    <row r="393" spans="6:10" x14ac:dyDescent="0.2">
      <c r="F393" cm="1">
        <f t="array" aca="1" ref="F393" ca="1">INDEX(LU_Years,RANDBETWEEN(1,COUNTA(LU_Years)))</f>
        <v>2020</v>
      </c>
      <c r="G393" t="str" cm="1">
        <f t="array" aca="1" ref="G393" ca="1">INDEX(LU_Categories,RANDBETWEEN(1,COUNTA(LU_Categories)))</f>
        <v>Bikes</v>
      </c>
      <c r="H393" t="str" cm="1">
        <f t="array" aca="1" ref="H393" ca="1">_xlfn.LET(_xlpm.x,MATCH(G393,LU_Categories,0),_xlpm.y,OFFSET('Lookup Data'!$E$37,,_xlpm.x),_xlpm.z,OFFSET('Lookup Data'!$E$40,,_xlpm.x,_xlpm.y,),INDEX(_xlpm.z,RANDBETWEEN(1,_xlpm.y)))</f>
        <v>Road Bikes</v>
      </c>
      <c r="I393" s="48">
        <f t="shared" ca="1" si="11"/>
        <v>500</v>
      </c>
      <c r="J393" s="35">
        <f t="shared" ca="1" si="10"/>
        <v>0.55000000000000004</v>
      </c>
    </row>
    <row r="394" spans="6:10" x14ac:dyDescent="0.2">
      <c r="F394" cm="1">
        <f t="array" aca="1" ref="F394" ca="1">INDEX(LU_Years,RANDBETWEEN(1,COUNTA(LU_Years)))</f>
        <v>2021</v>
      </c>
      <c r="G394" t="str" cm="1">
        <f t="array" aca="1" ref="G394" ca="1">INDEX(LU_Categories,RANDBETWEEN(1,COUNTA(LU_Categories)))</f>
        <v>Bikes</v>
      </c>
      <c r="H394" t="str" cm="1">
        <f t="array" aca="1" ref="H394" ca="1">_xlfn.LET(_xlpm.x,MATCH(G394,LU_Categories,0),_xlpm.y,OFFSET('Lookup Data'!$E$37,,_xlpm.x),_xlpm.z,OFFSET('Lookup Data'!$E$40,,_xlpm.x,_xlpm.y,),INDEX(_xlpm.z,RANDBETWEEN(1,_xlpm.y)))</f>
        <v>Road Bikes</v>
      </c>
      <c r="I394" s="48">
        <f t="shared" ca="1" si="11"/>
        <v>2100</v>
      </c>
      <c r="J394" s="35">
        <f t="shared" ca="1" si="10"/>
        <v>0.65</v>
      </c>
    </row>
    <row r="395" spans="6:10" x14ac:dyDescent="0.2">
      <c r="F395" cm="1">
        <f t="array" aca="1" ref="F395" ca="1">INDEX(LU_Years,RANDBETWEEN(1,COUNTA(LU_Years)))</f>
        <v>2022</v>
      </c>
      <c r="G395" t="str" cm="1">
        <f t="array" aca="1" ref="G395" ca="1">INDEX(LU_Categories,RANDBETWEEN(1,COUNTA(LU_Categories)))</f>
        <v>Bikes</v>
      </c>
      <c r="H395" t="str" cm="1">
        <f t="array" aca="1" ref="H395" ca="1">_xlfn.LET(_xlpm.x,MATCH(G395,LU_Categories,0),_xlpm.y,OFFSET('Lookup Data'!$E$37,,_xlpm.x),_xlpm.z,OFFSET('Lookup Data'!$E$40,,_xlpm.x,_xlpm.y,),INDEX(_xlpm.z,RANDBETWEEN(1,_xlpm.y)))</f>
        <v>Cargo Bikes</v>
      </c>
      <c r="I395" s="48">
        <f t="shared" ca="1" si="11"/>
        <v>3500</v>
      </c>
      <c r="J395" s="35">
        <f t="shared" ca="1" si="10"/>
        <v>0.35</v>
      </c>
    </row>
    <row r="396" spans="6:10" x14ac:dyDescent="0.2">
      <c r="F396" cm="1">
        <f t="array" aca="1" ref="F396" ca="1">INDEX(LU_Years,RANDBETWEEN(1,COUNTA(LU_Years)))</f>
        <v>2020</v>
      </c>
      <c r="G396" t="str" cm="1">
        <f t="array" aca="1" ref="G396" ca="1">INDEX(LU_Categories,RANDBETWEEN(1,COUNTA(LU_Categories)))</f>
        <v>Components</v>
      </c>
      <c r="H396" t="str" cm="1">
        <f t="array" aca="1" ref="H396" ca="1">_xlfn.LET(_xlpm.x,MATCH(G396,LU_Categories,0),_xlpm.y,OFFSET('Lookup Data'!$E$37,,_xlpm.x),_xlpm.z,OFFSET('Lookup Data'!$E$40,,_xlpm.x,_xlpm.y,),INDEX(_xlpm.z,RANDBETWEEN(1,_xlpm.y)))</f>
        <v>Chains</v>
      </c>
      <c r="I396" s="48">
        <f t="shared" ca="1" si="11"/>
        <v>300</v>
      </c>
      <c r="J396" s="35">
        <f t="shared" ca="1" si="10"/>
        <v>0.05</v>
      </c>
    </row>
    <row r="397" spans="6:10" x14ac:dyDescent="0.2">
      <c r="F397" cm="1">
        <f t="array" aca="1" ref="F397" ca="1">INDEX(LU_Years,RANDBETWEEN(1,COUNTA(LU_Years)))</f>
        <v>2022</v>
      </c>
      <c r="G397" t="str" cm="1">
        <f t="array" aca="1" ref="G397" ca="1">INDEX(LU_Categories,RANDBETWEEN(1,COUNTA(LU_Categories)))</f>
        <v>Accessories</v>
      </c>
      <c r="H397" t="str" cm="1">
        <f t="array" aca="1" ref="H397" ca="1">_xlfn.LET(_xlpm.x,MATCH(G397,LU_Categories,0),_xlpm.y,OFFSET('Lookup Data'!$E$37,,_xlpm.x),_xlpm.z,OFFSET('Lookup Data'!$E$40,,_xlpm.x,_xlpm.y,),INDEX(_xlpm.z,RANDBETWEEN(1,_xlpm.y)))</f>
        <v>Tyres and Tubes</v>
      </c>
      <c r="I397" s="48">
        <f t="shared" ca="1" si="11"/>
        <v>1100</v>
      </c>
      <c r="J397" s="35">
        <f t="shared" ref="J397:J460" ca="1" si="12">RANDBETWEEN(1,20)/20</f>
        <v>0.2</v>
      </c>
    </row>
    <row r="398" spans="6:10" x14ac:dyDescent="0.2">
      <c r="F398" cm="1">
        <f t="array" aca="1" ref="F398" ca="1">INDEX(LU_Years,RANDBETWEEN(1,COUNTA(LU_Years)))</f>
        <v>2020</v>
      </c>
      <c r="G398" t="str" cm="1">
        <f t="array" aca="1" ref="G398" ca="1">INDEX(LU_Categories,RANDBETWEEN(1,COUNTA(LU_Categories)))</f>
        <v>Components</v>
      </c>
      <c r="H398" t="str" cm="1">
        <f t="array" aca="1" ref="H398" ca="1">_xlfn.LET(_xlpm.x,MATCH(G398,LU_Categories,0),_xlpm.y,OFFSET('Lookup Data'!$E$37,,_xlpm.x),_xlpm.z,OFFSET('Lookup Data'!$E$40,,_xlpm.x,_xlpm.y,),INDEX(_xlpm.z,RANDBETWEEN(1,_xlpm.y)))</f>
        <v>Saddles</v>
      </c>
      <c r="I398" s="48">
        <f t="shared" ref="I398:I461" ca="1" si="13">RANDBETWEEN(1,40)*100</f>
        <v>1100</v>
      </c>
      <c r="J398" s="35">
        <f t="shared" ca="1" si="12"/>
        <v>0.5</v>
      </c>
    </row>
    <row r="399" spans="6:10" x14ac:dyDescent="0.2">
      <c r="F399" cm="1">
        <f t="array" aca="1" ref="F399" ca="1">INDEX(LU_Years,RANDBETWEEN(1,COUNTA(LU_Years)))</f>
        <v>2021</v>
      </c>
      <c r="G399" t="str" cm="1">
        <f t="array" aca="1" ref="G399" ca="1">INDEX(LU_Categories,RANDBETWEEN(1,COUNTA(LU_Categories)))</f>
        <v>Components</v>
      </c>
      <c r="H399" t="str" cm="1">
        <f t="array" aca="1" ref="H399" ca="1">_xlfn.LET(_xlpm.x,MATCH(G399,LU_Categories,0),_xlpm.y,OFFSET('Lookup Data'!$E$37,,_xlpm.x),_xlpm.z,OFFSET('Lookup Data'!$E$40,,_xlpm.x,_xlpm.y,),INDEX(_xlpm.z,RANDBETWEEN(1,_xlpm.y)))</f>
        <v>Saddles</v>
      </c>
      <c r="I399" s="48">
        <f t="shared" ca="1" si="13"/>
        <v>300</v>
      </c>
      <c r="J399" s="35">
        <f t="shared" ca="1" si="12"/>
        <v>0.9</v>
      </c>
    </row>
    <row r="400" spans="6:10" x14ac:dyDescent="0.2">
      <c r="F400" cm="1">
        <f t="array" aca="1" ref="F400" ca="1">INDEX(LU_Years,RANDBETWEEN(1,COUNTA(LU_Years)))</f>
        <v>2020</v>
      </c>
      <c r="G400" t="str" cm="1">
        <f t="array" aca="1" ref="G400" ca="1">INDEX(LU_Categories,RANDBETWEEN(1,COUNTA(LU_Categories)))</f>
        <v>Bikes</v>
      </c>
      <c r="H400" t="str" cm="1">
        <f t="array" aca="1" ref="H400" ca="1">_xlfn.LET(_xlpm.x,MATCH(G400,LU_Categories,0),_xlpm.y,OFFSET('Lookup Data'!$E$37,,_xlpm.x),_xlpm.z,OFFSET('Lookup Data'!$E$40,,_xlpm.x,_xlpm.y,),INDEX(_xlpm.z,RANDBETWEEN(1,_xlpm.y)))</f>
        <v>Cargo Bikes</v>
      </c>
      <c r="I400" s="48">
        <f t="shared" ca="1" si="13"/>
        <v>2400</v>
      </c>
      <c r="J400" s="35">
        <f t="shared" ca="1" si="12"/>
        <v>0.75</v>
      </c>
    </row>
    <row r="401" spans="6:10" x14ac:dyDescent="0.2">
      <c r="F401" cm="1">
        <f t="array" aca="1" ref="F401" ca="1">INDEX(LU_Years,RANDBETWEEN(1,COUNTA(LU_Years)))</f>
        <v>2020</v>
      </c>
      <c r="G401" t="str" cm="1">
        <f t="array" aca="1" ref="G401" ca="1">INDEX(LU_Categories,RANDBETWEEN(1,COUNTA(LU_Categories)))</f>
        <v>Components</v>
      </c>
      <c r="H401" t="str" cm="1">
        <f t="array" aca="1" ref="H401" ca="1">_xlfn.LET(_xlpm.x,MATCH(G401,LU_Categories,0),_xlpm.y,OFFSET('Lookup Data'!$E$37,,_xlpm.x),_xlpm.z,OFFSET('Lookup Data'!$E$40,,_xlpm.x,_xlpm.y,),INDEX(_xlpm.z,RANDBETWEEN(1,_xlpm.y)))</f>
        <v>Wheels</v>
      </c>
      <c r="I401" s="48">
        <f t="shared" ca="1" si="13"/>
        <v>2700</v>
      </c>
      <c r="J401" s="35">
        <f t="shared" ca="1" si="12"/>
        <v>0.55000000000000004</v>
      </c>
    </row>
    <row r="402" spans="6:10" x14ac:dyDescent="0.2">
      <c r="F402" cm="1">
        <f t="array" aca="1" ref="F402" ca="1">INDEX(LU_Years,RANDBETWEEN(1,COUNTA(LU_Years)))</f>
        <v>2021</v>
      </c>
      <c r="G402" t="str" cm="1">
        <f t="array" aca="1" ref="G402" ca="1">INDEX(LU_Categories,RANDBETWEEN(1,COUNTA(LU_Categories)))</f>
        <v>Accessories</v>
      </c>
      <c r="H402" t="str" cm="1">
        <f t="array" aca="1" ref="H402" ca="1">_xlfn.LET(_xlpm.x,MATCH(G402,LU_Categories,0),_xlpm.y,OFFSET('Lookup Data'!$E$37,,_xlpm.x),_xlpm.z,OFFSET('Lookup Data'!$E$40,,_xlpm.x,_xlpm.y,),INDEX(_xlpm.z,RANDBETWEEN(1,_xlpm.y)))</f>
        <v>Bike Racks</v>
      </c>
      <c r="I402" s="48">
        <f t="shared" ca="1" si="13"/>
        <v>700</v>
      </c>
      <c r="J402" s="35">
        <f t="shared" ca="1" si="12"/>
        <v>1</v>
      </c>
    </row>
    <row r="403" spans="6:10" x14ac:dyDescent="0.2">
      <c r="F403" cm="1">
        <f t="array" aca="1" ref="F403" ca="1">INDEX(LU_Years,RANDBETWEEN(1,COUNTA(LU_Years)))</f>
        <v>2022</v>
      </c>
      <c r="G403" t="str" cm="1">
        <f t="array" aca="1" ref="G403" ca="1">INDEX(LU_Categories,RANDBETWEEN(1,COUNTA(LU_Categories)))</f>
        <v>Components</v>
      </c>
      <c r="H403" t="str" cm="1">
        <f t="array" aca="1" ref="H403" ca="1">_xlfn.LET(_xlpm.x,MATCH(G403,LU_Categories,0),_xlpm.y,OFFSET('Lookup Data'!$E$37,,_xlpm.x),_xlpm.z,OFFSET('Lookup Data'!$E$40,,_xlpm.x,_xlpm.y,),INDEX(_xlpm.z,RANDBETWEEN(1,_xlpm.y)))</f>
        <v>Brakes</v>
      </c>
      <c r="I403" s="48">
        <f t="shared" ca="1" si="13"/>
        <v>1500</v>
      </c>
      <c r="J403" s="35">
        <f t="shared" ca="1" si="12"/>
        <v>0.75</v>
      </c>
    </row>
    <row r="404" spans="6:10" x14ac:dyDescent="0.2">
      <c r="F404" cm="1">
        <f t="array" aca="1" ref="F404" ca="1">INDEX(LU_Years,RANDBETWEEN(1,COUNTA(LU_Years)))</f>
        <v>2020</v>
      </c>
      <c r="G404" t="str" cm="1">
        <f t="array" aca="1" ref="G404" ca="1">INDEX(LU_Categories,RANDBETWEEN(1,COUNTA(LU_Categories)))</f>
        <v>Components</v>
      </c>
      <c r="H404" t="str" cm="1">
        <f t="array" aca="1" ref="H404" ca="1">_xlfn.LET(_xlpm.x,MATCH(G404,LU_Categories,0),_xlpm.y,OFFSET('Lookup Data'!$E$37,,_xlpm.x),_xlpm.z,OFFSET('Lookup Data'!$E$40,,_xlpm.x,_xlpm.y,),INDEX(_xlpm.z,RANDBETWEEN(1,_xlpm.y)))</f>
        <v>Saddles</v>
      </c>
      <c r="I404" s="48">
        <f t="shared" ca="1" si="13"/>
        <v>600</v>
      </c>
      <c r="J404" s="35">
        <f t="shared" ca="1" si="12"/>
        <v>0.15</v>
      </c>
    </row>
    <row r="405" spans="6:10" x14ac:dyDescent="0.2">
      <c r="F405" cm="1">
        <f t="array" aca="1" ref="F405" ca="1">INDEX(LU_Years,RANDBETWEEN(1,COUNTA(LU_Years)))</f>
        <v>2021</v>
      </c>
      <c r="G405" t="str" cm="1">
        <f t="array" aca="1" ref="G405" ca="1">INDEX(LU_Categories,RANDBETWEEN(1,COUNTA(LU_Categories)))</f>
        <v>Bikes</v>
      </c>
      <c r="H405" t="str" cm="1">
        <f t="array" aca="1" ref="H405" ca="1">_xlfn.LET(_xlpm.x,MATCH(G405,LU_Categories,0),_xlpm.y,OFFSET('Lookup Data'!$E$37,,_xlpm.x),_xlpm.z,OFFSET('Lookup Data'!$E$40,,_xlpm.x,_xlpm.y,),INDEX(_xlpm.z,RANDBETWEEN(1,_xlpm.y)))</f>
        <v>Mountain Bikes</v>
      </c>
      <c r="I405" s="48">
        <f t="shared" ca="1" si="13"/>
        <v>300</v>
      </c>
      <c r="J405" s="35">
        <f t="shared" ca="1" si="12"/>
        <v>0.45</v>
      </c>
    </row>
    <row r="406" spans="6:10" x14ac:dyDescent="0.2">
      <c r="F406" cm="1">
        <f t="array" aca="1" ref="F406" ca="1">INDEX(LU_Years,RANDBETWEEN(1,COUNTA(LU_Years)))</f>
        <v>2022</v>
      </c>
      <c r="G406" t="str" cm="1">
        <f t="array" aca="1" ref="G406" ca="1">INDEX(LU_Categories,RANDBETWEEN(1,COUNTA(LU_Categories)))</f>
        <v>Bikes</v>
      </c>
      <c r="H406" t="str" cm="1">
        <f t="array" aca="1" ref="H406" ca="1">_xlfn.LET(_xlpm.x,MATCH(G406,LU_Categories,0),_xlpm.y,OFFSET('Lookup Data'!$E$37,,_xlpm.x),_xlpm.z,OFFSET('Lookup Data'!$E$40,,_xlpm.x,_xlpm.y,),INDEX(_xlpm.z,RANDBETWEEN(1,_xlpm.y)))</f>
        <v>Touring Bikes</v>
      </c>
      <c r="I406" s="48">
        <f t="shared" ca="1" si="13"/>
        <v>3800</v>
      </c>
      <c r="J406" s="35">
        <f t="shared" ca="1" si="12"/>
        <v>0.95</v>
      </c>
    </row>
    <row r="407" spans="6:10" x14ac:dyDescent="0.2">
      <c r="F407" cm="1">
        <f t="array" aca="1" ref="F407" ca="1">INDEX(LU_Years,RANDBETWEEN(1,COUNTA(LU_Years)))</f>
        <v>2022</v>
      </c>
      <c r="G407" t="str" cm="1">
        <f t="array" aca="1" ref="G407" ca="1">INDEX(LU_Categories,RANDBETWEEN(1,COUNTA(LU_Categories)))</f>
        <v>Bikes</v>
      </c>
      <c r="H407" t="str" cm="1">
        <f t="array" aca="1" ref="H407" ca="1">_xlfn.LET(_xlpm.x,MATCH(G407,LU_Categories,0),_xlpm.y,OFFSET('Lookup Data'!$E$37,,_xlpm.x),_xlpm.z,OFFSET('Lookup Data'!$E$40,,_xlpm.x,_xlpm.y,),INDEX(_xlpm.z,RANDBETWEEN(1,_xlpm.y)))</f>
        <v>Touring Bikes</v>
      </c>
      <c r="I407" s="48">
        <f t="shared" ca="1" si="13"/>
        <v>200</v>
      </c>
      <c r="J407" s="35">
        <f t="shared" ca="1" si="12"/>
        <v>0.25</v>
      </c>
    </row>
    <row r="408" spans="6:10" x14ac:dyDescent="0.2">
      <c r="F408" cm="1">
        <f t="array" aca="1" ref="F408" ca="1">INDEX(LU_Years,RANDBETWEEN(1,COUNTA(LU_Years)))</f>
        <v>2021</v>
      </c>
      <c r="G408" t="str" cm="1">
        <f t="array" aca="1" ref="G408" ca="1">INDEX(LU_Categories,RANDBETWEEN(1,COUNTA(LU_Categories)))</f>
        <v>Clothing</v>
      </c>
      <c r="H408" t="str" cm="1">
        <f t="array" aca="1" ref="H408" ca="1">_xlfn.LET(_xlpm.x,MATCH(G408,LU_Categories,0),_xlpm.y,OFFSET('Lookup Data'!$E$37,,_xlpm.x),_xlpm.z,OFFSET('Lookup Data'!$E$40,,_xlpm.x,_xlpm.y,),INDEX(_xlpm.z,RANDBETWEEN(1,_xlpm.y)))</f>
        <v>Socks</v>
      </c>
      <c r="I408" s="48">
        <f t="shared" ca="1" si="13"/>
        <v>1000</v>
      </c>
      <c r="J408" s="35">
        <f t="shared" ca="1" si="12"/>
        <v>0.35</v>
      </c>
    </row>
    <row r="409" spans="6:10" x14ac:dyDescent="0.2">
      <c r="F409" cm="1">
        <f t="array" aca="1" ref="F409" ca="1">INDEX(LU_Years,RANDBETWEEN(1,COUNTA(LU_Years)))</f>
        <v>2020</v>
      </c>
      <c r="G409" t="str" cm="1">
        <f t="array" aca="1" ref="G409" ca="1">INDEX(LU_Categories,RANDBETWEEN(1,COUNTA(LU_Categories)))</f>
        <v>Clothing</v>
      </c>
      <c r="H409" t="str" cm="1">
        <f t="array" aca="1" ref="H409" ca="1">_xlfn.LET(_xlpm.x,MATCH(G409,LU_Categories,0),_xlpm.y,OFFSET('Lookup Data'!$E$37,,_xlpm.x),_xlpm.z,OFFSET('Lookup Data'!$E$40,,_xlpm.x,_xlpm.y,),INDEX(_xlpm.z,RANDBETWEEN(1,_xlpm.y)))</f>
        <v>Jerseys</v>
      </c>
      <c r="I409" s="48">
        <f t="shared" ca="1" si="13"/>
        <v>1300</v>
      </c>
      <c r="J409" s="35">
        <f t="shared" ca="1" si="12"/>
        <v>0.6</v>
      </c>
    </row>
    <row r="410" spans="6:10" x14ac:dyDescent="0.2">
      <c r="F410" cm="1">
        <f t="array" aca="1" ref="F410" ca="1">INDEX(LU_Years,RANDBETWEEN(1,COUNTA(LU_Years)))</f>
        <v>2021</v>
      </c>
      <c r="G410" t="str" cm="1">
        <f t="array" aca="1" ref="G410" ca="1">INDEX(LU_Categories,RANDBETWEEN(1,COUNTA(LU_Categories)))</f>
        <v>Clothing</v>
      </c>
      <c r="H410" t="str" cm="1">
        <f t="array" aca="1" ref="H410" ca="1">_xlfn.LET(_xlpm.x,MATCH(G410,LU_Categories,0),_xlpm.y,OFFSET('Lookup Data'!$E$37,,_xlpm.x),_xlpm.z,OFFSET('Lookup Data'!$E$40,,_xlpm.x,_xlpm.y,),INDEX(_xlpm.z,RANDBETWEEN(1,_xlpm.y)))</f>
        <v>Jerseys</v>
      </c>
      <c r="I410" s="48">
        <f t="shared" ca="1" si="13"/>
        <v>1300</v>
      </c>
      <c r="J410" s="35">
        <f t="shared" ca="1" si="12"/>
        <v>0.2</v>
      </c>
    </row>
    <row r="411" spans="6:10" x14ac:dyDescent="0.2">
      <c r="F411" cm="1">
        <f t="array" aca="1" ref="F411" ca="1">INDEX(LU_Years,RANDBETWEEN(1,COUNTA(LU_Years)))</f>
        <v>2022</v>
      </c>
      <c r="G411" t="str" cm="1">
        <f t="array" aca="1" ref="G411" ca="1">INDEX(LU_Categories,RANDBETWEEN(1,COUNTA(LU_Categories)))</f>
        <v>Clothing</v>
      </c>
      <c r="H411" t="str" cm="1">
        <f t="array" aca="1" ref="H411" ca="1">_xlfn.LET(_xlpm.x,MATCH(G411,LU_Categories,0),_xlpm.y,OFFSET('Lookup Data'!$E$37,,_xlpm.x),_xlpm.z,OFFSET('Lookup Data'!$E$40,,_xlpm.x,_xlpm.y,),INDEX(_xlpm.z,RANDBETWEEN(1,_xlpm.y)))</f>
        <v>Bib-Shorts</v>
      </c>
      <c r="I411" s="48">
        <f t="shared" ca="1" si="13"/>
        <v>2100</v>
      </c>
      <c r="J411" s="35">
        <f t="shared" ca="1" si="12"/>
        <v>0.95</v>
      </c>
    </row>
    <row r="412" spans="6:10" x14ac:dyDescent="0.2">
      <c r="F412" cm="1">
        <f t="array" aca="1" ref="F412" ca="1">INDEX(LU_Years,RANDBETWEEN(1,COUNTA(LU_Years)))</f>
        <v>2022</v>
      </c>
      <c r="G412" t="str" cm="1">
        <f t="array" aca="1" ref="G412" ca="1">INDEX(LU_Categories,RANDBETWEEN(1,COUNTA(LU_Categories)))</f>
        <v>Components</v>
      </c>
      <c r="H412" t="str" cm="1">
        <f t="array" aca="1" ref="H412" ca="1">_xlfn.LET(_xlpm.x,MATCH(G412,LU_Categories,0),_xlpm.y,OFFSET('Lookup Data'!$E$37,,_xlpm.x),_xlpm.z,OFFSET('Lookup Data'!$E$40,,_xlpm.x,_xlpm.y,),INDEX(_xlpm.z,RANDBETWEEN(1,_xlpm.y)))</f>
        <v>Wheels</v>
      </c>
      <c r="I412" s="48">
        <f t="shared" ca="1" si="13"/>
        <v>2200</v>
      </c>
      <c r="J412" s="35">
        <f t="shared" ca="1" si="12"/>
        <v>0.3</v>
      </c>
    </row>
    <row r="413" spans="6:10" x14ac:dyDescent="0.2">
      <c r="F413" cm="1">
        <f t="array" aca="1" ref="F413" ca="1">INDEX(LU_Years,RANDBETWEEN(1,COUNTA(LU_Years)))</f>
        <v>2022</v>
      </c>
      <c r="G413" t="str" cm="1">
        <f t="array" aca="1" ref="G413" ca="1">INDEX(LU_Categories,RANDBETWEEN(1,COUNTA(LU_Categories)))</f>
        <v>Accessories</v>
      </c>
      <c r="H413" t="str" cm="1">
        <f t="array" aca="1" ref="H413" ca="1">_xlfn.LET(_xlpm.x,MATCH(G413,LU_Categories,0),_xlpm.y,OFFSET('Lookup Data'!$E$37,,_xlpm.x),_xlpm.z,OFFSET('Lookup Data'!$E$40,,_xlpm.x,_xlpm.y,),INDEX(_xlpm.z,RANDBETWEEN(1,_xlpm.y)))</f>
        <v>Bike Racks</v>
      </c>
      <c r="I413" s="48">
        <f t="shared" ca="1" si="13"/>
        <v>4000</v>
      </c>
      <c r="J413" s="35">
        <f t="shared" ca="1" si="12"/>
        <v>0.8</v>
      </c>
    </row>
    <row r="414" spans="6:10" x14ac:dyDescent="0.2">
      <c r="F414" cm="1">
        <f t="array" aca="1" ref="F414" ca="1">INDEX(LU_Years,RANDBETWEEN(1,COUNTA(LU_Years)))</f>
        <v>2020</v>
      </c>
      <c r="G414" t="str" cm="1">
        <f t="array" aca="1" ref="G414" ca="1">INDEX(LU_Categories,RANDBETWEEN(1,COUNTA(LU_Categories)))</f>
        <v>Accessories</v>
      </c>
      <c r="H414" t="str" cm="1">
        <f t="array" aca="1" ref="H414" ca="1">_xlfn.LET(_xlpm.x,MATCH(G414,LU_Categories,0),_xlpm.y,OFFSET('Lookup Data'!$E$37,,_xlpm.x),_xlpm.z,OFFSET('Lookup Data'!$E$40,,_xlpm.x,_xlpm.y,),INDEX(_xlpm.z,RANDBETWEEN(1,_xlpm.y)))</f>
        <v>Pumps</v>
      </c>
      <c r="I414" s="48">
        <f t="shared" ca="1" si="13"/>
        <v>2300</v>
      </c>
      <c r="J414" s="35">
        <f t="shared" ca="1" si="12"/>
        <v>0.7</v>
      </c>
    </row>
    <row r="415" spans="6:10" x14ac:dyDescent="0.2">
      <c r="F415" cm="1">
        <f t="array" aca="1" ref="F415" ca="1">INDEX(LU_Years,RANDBETWEEN(1,COUNTA(LU_Years)))</f>
        <v>2020</v>
      </c>
      <c r="G415" t="str" cm="1">
        <f t="array" aca="1" ref="G415" ca="1">INDEX(LU_Categories,RANDBETWEEN(1,COUNTA(LU_Categories)))</f>
        <v>Accessories</v>
      </c>
      <c r="H415" t="str" cm="1">
        <f t="array" aca="1" ref="H415" ca="1">_xlfn.LET(_xlpm.x,MATCH(G415,LU_Categories,0),_xlpm.y,OFFSET('Lookup Data'!$E$37,,_xlpm.x),_xlpm.z,OFFSET('Lookup Data'!$E$40,,_xlpm.x,_xlpm.y,),INDEX(_xlpm.z,RANDBETWEEN(1,_xlpm.y)))</f>
        <v>Helmets</v>
      </c>
      <c r="I415" s="48">
        <f t="shared" ca="1" si="13"/>
        <v>1700</v>
      </c>
      <c r="J415" s="35">
        <f t="shared" ca="1" si="12"/>
        <v>0.3</v>
      </c>
    </row>
    <row r="416" spans="6:10" x14ac:dyDescent="0.2">
      <c r="F416" cm="1">
        <f t="array" aca="1" ref="F416" ca="1">INDEX(LU_Years,RANDBETWEEN(1,COUNTA(LU_Years)))</f>
        <v>2020</v>
      </c>
      <c r="G416" t="str" cm="1">
        <f t="array" aca="1" ref="G416" ca="1">INDEX(LU_Categories,RANDBETWEEN(1,COUNTA(LU_Categories)))</f>
        <v>Components</v>
      </c>
      <c r="H416" t="str" cm="1">
        <f t="array" aca="1" ref="H416" ca="1">_xlfn.LET(_xlpm.x,MATCH(G416,LU_Categories,0),_xlpm.y,OFFSET('Lookup Data'!$E$37,,_xlpm.x),_xlpm.z,OFFSET('Lookup Data'!$E$40,,_xlpm.x,_xlpm.y,),INDEX(_xlpm.z,RANDBETWEEN(1,_xlpm.y)))</f>
        <v>Handlebars</v>
      </c>
      <c r="I416" s="48">
        <f t="shared" ca="1" si="13"/>
        <v>200</v>
      </c>
      <c r="J416" s="35">
        <f t="shared" ca="1" si="12"/>
        <v>0.85</v>
      </c>
    </row>
    <row r="417" spans="6:10" x14ac:dyDescent="0.2">
      <c r="F417" cm="1">
        <f t="array" aca="1" ref="F417" ca="1">INDEX(LU_Years,RANDBETWEEN(1,COUNTA(LU_Years)))</f>
        <v>2021</v>
      </c>
      <c r="G417" t="str" cm="1">
        <f t="array" aca="1" ref="G417" ca="1">INDEX(LU_Categories,RANDBETWEEN(1,COUNTA(LU_Categories)))</f>
        <v>Clothing</v>
      </c>
      <c r="H417" t="str" cm="1">
        <f t="array" aca="1" ref="H417" ca="1">_xlfn.LET(_xlpm.x,MATCH(G417,LU_Categories,0),_xlpm.y,OFFSET('Lookup Data'!$E$37,,_xlpm.x),_xlpm.z,OFFSET('Lookup Data'!$E$40,,_xlpm.x,_xlpm.y,),INDEX(_xlpm.z,RANDBETWEEN(1,_xlpm.y)))</f>
        <v>Jerseys</v>
      </c>
      <c r="I417" s="48">
        <f t="shared" ca="1" si="13"/>
        <v>3600</v>
      </c>
      <c r="J417" s="35">
        <f t="shared" ca="1" si="12"/>
        <v>1</v>
      </c>
    </row>
    <row r="418" spans="6:10" x14ac:dyDescent="0.2">
      <c r="F418" cm="1">
        <f t="array" aca="1" ref="F418" ca="1">INDEX(LU_Years,RANDBETWEEN(1,COUNTA(LU_Years)))</f>
        <v>2020</v>
      </c>
      <c r="G418" t="str" cm="1">
        <f t="array" aca="1" ref="G418" ca="1">INDEX(LU_Categories,RANDBETWEEN(1,COUNTA(LU_Categories)))</f>
        <v>Accessories</v>
      </c>
      <c r="H418" t="str" cm="1">
        <f t="array" aca="1" ref="H418" ca="1">_xlfn.LET(_xlpm.x,MATCH(G418,LU_Categories,0),_xlpm.y,OFFSET('Lookup Data'!$E$37,,_xlpm.x),_xlpm.z,OFFSET('Lookup Data'!$E$40,,_xlpm.x,_xlpm.y,),INDEX(_xlpm.z,RANDBETWEEN(1,_xlpm.y)))</f>
        <v>Locks</v>
      </c>
      <c r="I418" s="48">
        <f t="shared" ca="1" si="13"/>
        <v>1200</v>
      </c>
      <c r="J418" s="35">
        <f t="shared" ca="1" si="12"/>
        <v>0.45</v>
      </c>
    </row>
    <row r="419" spans="6:10" x14ac:dyDescent="0.2">
      <c r="F419" cm="1">
        <f t="array" aca="1" ref="F419" ca="1">INDEX(LU_Years,RANDBETWEEN(1,COUNTA(LU_Years)))</f>
        <v>2020</v>
      </c>
      <c r="G419" t="str" cm="1">
        <f t="array" aca="1" ref="G419" ca="1">INDEX(LU_Categories,RANDBETWEEN(1,COUNTA(LU_Categories)))</f>
        <v>Accessories</v>
      </c>
      <c r="H419" t="str" cm="1">
        <f t="array" aca="1" ref="H419" ca="1">_xlfn.LET(_xlpm.x,MATCH(G419,LU_Categories,0),_xlpm.y,OFFSET('Lookup Data'!$E$37,,_xlpm.x),_xlpm.z,OFFSET('Lookup Data'!$E$40,,_xlpm.x,_xlpm.y,),INDEX(_xlpm.z,RANDBETWEEN(1,_xlpm.y)))</f>
        <v>Locks</v>
      </c>
      <c r="I419" s="48">
        <f t="shared" ca="1" si="13"/>
        <v>1900</v>
      </c>
      <c r="J419" s="35">
        <f t="shared" ca="1" si="12"/>
        <v>0.05</v>
      </c>
    </row>
    <row r="420" spans="6:10" x14ac:dyDescent="0.2">
      <c r="F420" cm="1">
        <f t="array" aca="1" ref="F420" ca="1">INDEX(LU_Years,RANDBETWEEN(1,COUNTA(LU_Years)))</f>
        <v>2020</v>
      </c>
      <c r="G420" t="str" cm="1">
        <f t="array" aca="1" ref="G420" ca="1">INDEX(LU_Categories,RANDBETWEEN(1,COUNTA(LU_Categories)))</f>
        <v>Clothing</v>
      </c>
      <c r="H420" t="str" cm="1">
        <f t="array" aca="1" ref="H420" ca="1">_xlfn.LET(_xlpm.x,MATCH(G420,LU_Categories,0),_xlpm.y,OFFSET('Lookup Data'!$E$37,,_xlpm.x),_xlpm.z,OFFSET('Lookup Data'!$E$40,,_xlpm.x,_xlpm.y,),INDEX(_xlpm.z,RANDBETWEEN(1,_xlpm.y)))</f>
        <v>Bib-Shorts</v>
      </c>
      <c r="I420" s="48">
        <f t="shared" ca="1" si="13"/>
        <v>300</v>
      </c>
      <c r="J420" s="35">
        <f t="shared" ca="1" si="12"/>
        <v>0.2</v>
      </c>
    </row>
    <row r="421" spans="6:10" x14ac:dyDescent="0.2">
      <c r="F421" cm="1">
        <f t="array" aca="1" ref="F421" ca="1">INDEX(LU_Years,RANDBETWEEN(1,COUNTA(LU_Years)))</f>
        <v>2020</v>
      </c>
      <c r="G421" t="str" cm="1">
        <f t="array" aca="1" ref="G421" ca="1">INDEX(LU_Categories,RANDBETWEEN(1,COUNTA(LU_Categories)))</f>
        <v>Bikes</v>
      </c>
      <c r="H421" t="str" cm="1">
        <f t="array" aca="1" ref="H421" ca="1">_xlfn.LET(_xlpm.x,MATCH(G421,LU_Categories,0),_xlpm.y,OFFSET('Lookup Data'!$E$37,,_xlpm.x),_xlpm.z,OFFSET('Lookup Data'!$E$40,,_xlpm.x,_xlpm.y,),INDEX(_xlpm.z,RANDBETWEEN(1,_xlpm.y)))</f>
        <v>Touring Bikes</v>
      </c>
      <c r="I421" s="48">
        <f t="shared" ca="1" si="13"/>
        <v>500</v>
      </c>
      <c r="J421" s="35">
        <f t="shared" ca="1" si="12"/>
        <v>0.2</v>
      </c>
    </row>
    <row r="422" spans="6:10" x14ac:dyDescent="0.2">
      <c r="F422" cm="1">
        <f t="array" aca="1" ref="F422" ca="1">INDEX(LU_Years,RANDBETWEEN(1,COUNTA(LU_Years)))</f>
        <v>2022</v>
      </c>
      <c r="G422" t="str" cm="1">
        <f t="array" aca="1" ref="G422" ca="1">INDEX(LU_Categories,RANDBETWEEN(1,COUNTA(LU_Categories)))</f>
        <v>Components</v>
      </c>
      <c r="H422" t="str" cm="1">
        <f t="array" aca="1" ref="H422" ca="1">_xlfn.LET(_xlpm.x,MATCH(G422,LU_Categories,0),_xlpm.y,OFFSET('Lookup Data'!$E$37,,_xlpm.x),_xlpm.z,OFFSET('Lookup Data'!$E$40,,_xlpm.x,_xlpm.y,),INDEX(_xlpm.z,RANDBETWEEN(1,_xlpm.y)))</f>
        <v>Brakes</v>
      </c>
      <c r="I422" s="48">
        <f t="shared" ca="1" si="13"/>
        <v>700</v>
      </c>
      <c r="J422" s="35">
        <f t="shared" ca="1" si="12"/>
        <v>0.85</v>
      </c>
    </row>
    <row r="423" spans="6:10" x14ac:dyDescent="0.2">
      <c r="F423" cm="1">
        <f t="array" aca="1" ref="F423" ca="1">INDEX(LU_Years,RANDBETWEEN(1,COUNTA(LU_Years)))</f>
        <v>2022</v>
      </c>
      <c r="G423" t="str" cm="1">
        <f t="array" aca="1" ref="G423" ca="1">INDEX(LU_Categories,RANDBETWEEN(1,COUNTA(LU_Categories)))</f>
        <v>Bikes</v>
      </c>
      <c r="H423" t="str" cm="1">
        <f t="array" aca="1" ref="H423" ca="1">_xlfn.LET(_xlpm.x,MATCH(G423,LU_Categories,0),_xlpm.y,OFFSET('Lookup Data'!$E$37,,_xlpm.x),_xlpm.z,OFFSET('Lookup Data'!$E$40,,_xlpm.x,_xlpm.y,),INDEX(_xlpm.z,RANDBETWEEN(1,_xlpm.y)))</f>
        <v>Road Bikes</v>
      </c>
      <c r="I423" s="48">
        <f t="shared" ca="1" si="13"/>
        <v>3200</v>
      </c>
      <c r="J423" s="35">
        <f t="shared" ca="1" si="12"/>
        <v>0.3</v>
      </c>
    </row>
    <row r="424" spans="6:10" x14ac:dyDescent="0.2">
      <c r="F424" cm="1">
        <f t="array" aca="1" ref="F424" ca="1">INDEX(LU_Years,RANDBETWEEN(1,COUNTA(LU_Years)))</f>
        <v>2021</v>
      </c>
      <c r="G424" t="str" cm="1">
        <f t="array" aca="1" ref="G424" ca="1">INDEX(LU_Categories,RANDBETWEEN(1,COUNTA(LU_Categories)))</f>
        <v>Clothing</v>
      </c>
      <c r="H424" t="str" cm="1">
        <f t="array" aca="1" ref="H424" ca="1">_xlfn.LET(_xlpm.x,MATCH(G424,LU_Categories,0),_xlpm.y,OFFSET('Lookup Data'!$E$37,,_xlpm.x),_xlpm.z,OFFSET('Lookup Data'!$E$40,,_xlpm.x,_xlpm.y,),INDEX(_xlpm.z,RANDBETWEEN(1,_xlpm.y)))</f>
        <v>Shorts</v>
      </c>
      <c r="I424" s="48">
        <f t="shared" ca="1" si="13"/>
        <v>100</v>
      </c>
      <c r="J424" s="35">
        <f t="shared" ca="1" si="12"/>
        <v>1</v>
      </c>
    </row>
    <row r="425" spans="6:10" x14ac:dyDescent="0.2">
      <c r="F425" cm="1">
        <f t="array" aca="1" ref="F425" ca="1">INDEX(LU_Years,RANDBETWEEN(1,COUNTA(LU_Years)))</f>
        <v>2022</v>
      </c>
      <c r="G425" t="str" cm="1">
        <f t="array" aca="1" ref="G425" ca="1">INDEX(LU_Categories,RANDBETWEEN(1,COUNTA(LU_Categories)))</f>
        <v>Clothing</v>
      </c>
      <c r="H425" t="str" cm="1">
        <f t="array" aca="1" ref="H425" ca="1">_xlfn.LET(_xlpm.x,MATCH(G425,LU_Categories,0),_xlpm.y,OFFSET('Lookup Data'!$E$37,,_xlpm.x),_xlpm.z,OFFSET('Lookup Data'!$E$40,,_xlpm.x,_xlpm.y,),INDEX(_xlpm.z,RANDBETWEEN(1,_xlpm.y)))</f>
        <v>Vests</v>
      </c>
      <c r="I425" s="48">
        <f t="shared" ca="1" si="13"/>
        <v>3700</v>
      </c>
      <c r="J425" s="35">
        <f t="shared" ca="1" si="12"/>
        <v>0.3</v>
      </c>
    </row>
    <row r="426" spans="6:10" x14ac:dyDescent="0.2">
      <c r="F426" cm="1">
        <f t="array" aca="1" ref="F426" ca="1">INDEX(LU_Years,RANDBETWEEN(1,COUNTA(LU_Years)))</f>
        <v>2021</v>
      </c>
      <c r="G426" t="str" cm="1">
        <f t="array" aca="1" ref="G426" ca="1">INDEX(LU_Categories,RANDBETWEEN(1,COUNTA(LU_Categories)))</f>
        <v>Accessories</v>
      </c>
      <c r="H426" t="str" cm="1">
        <f t="array" aca="1" ref="H426" ca="1">_xlfn.LET(_xlpm.x,MATCH(G426,LU_Categories,0),_xlpm.y,OFFSET('Lookup Data'!$E$37,,_xlpm.x),_xlpm.z,OFFSET('Lookup Data'!$E$40,,_xlpm.x,_xlpm.y,),INDEX(_xlpm.z,RANDBETWEEN(1,_xlpm.y)))</f>
        <v>Lights</v>
      </c>
      <c r="I426" s="48">
        <f t="shared" ca="1" si="13"/>
        <v>1400</v>
      </c>
      <c r="J426" s="35">
        <f t="shared" ca="1" si="12"/>
        <v>0.8</v>
      </c>
    </row>
    <row r="427" spans="6:10" x14ac:dyDescent="0.2">
      <c r="F427" cm="1">
        <f t="array" aca="1" ref="F427" ca="1">INDEX(LU_Years,RANDBETWEEN(1,COUNTA(LU_Years)))</f>
        <v>2021</v>
      </c>
      <c r="G427" t="str" cm="1">
        <f t="array" aca="1" ref="G427" ca="1">INDEX(LU_Categories,RANDBETWEEN(1,COUNTA(LU_Categories)))</f>
        <v>Accessories</v>
      </c>
      <c r="H427" t="str" cm="1">
        <f t="array" aca="1" ref="H427" ca="1">_xlfn.LET(_xlpm.x,MATCH(G427,LU_Categories,0),_xlpm.y,OFFSET('Lookup Data'!$E$37,,_xlpm.x),_xlpm.z,OFFSET('Lookup Data'!$E$40,,_xlpm.x,_xlpm.y,),INDEX(_xlpm.z,RANDBETWEEN(1,_xlpm.y)))</f>
        <v>Helmets</v>
      </c>
      <c r="I427" s="48">
        <f t="shared" ca="1" si="13"/>
        <v>2000</v>
      </c>
      <c r="J427" s="35">
        <f t="shared" ca="1" si="12"/>
        <v>0.25</v>
      </c>
    </row>
    <row r="428" spans="6:10" x14ac:dyDescent="0.2">
      <c r="F428" cm="1">
        <f t="array" aca="1" ref="F428" ca="1">INDEX(LU_Years,RANDBETWEEN(1,COUNTA(LU_Years)))</f>
        <v>2021</v>
      </c>
      <c r="G428" t="str" cm="1">
        <f t="array" aca="1" ref="G428" ca="1">INDEX(LU_Categories,RANDBETWEEN(1,COUNTA(LU_Categories)))</f>
        <v>Clothing</v>
      </c>
      <c r="H428" t="str" cm="1">
        <f t="array" aca="1" ref="H428" ca="1">_xlfn.LET(_xlpm.x,MATCH(G428,LU_Categories,0),_xlpm.y,OFFSET('Lookup Data'!$E$37,,_xlpm.x),_xlpm.z,OFFSET('Lookup Data'!$E$40,,_xlpm.x,_xlpm.y,),INDEX(_xlpm.z,RANDBETWEEN(1,_xlpm.y)))</f>
        <v>Shorts</v>
      </c>
      <c r="I428" s="48">
        <f t="shared" ca="1" si="13"/>
        <v>900</v>
      </c>
      <c r="J428" s="35">
        <f t="shared" ca="1" si="12"/>
        <v>1</v>
      </c>
    </row>
    <row r="429" spans="6:10" x14ac:dyDescent="0.2">
      <c r="F429" cm="1">
        <f t="array" aca="1" ref="F429" ca="1">INDEX(LU_Years,RANDBETWEEN(1,COUNTA(LU_Years)))</f>
        <v>2021</v>
      </c>
      <c r="G429" t="str" cm="1">
        <f t="array" aca="1" ref="G429" ca="1">INDEX(LU_Categories,RANDBETWEEN(1,COUNTA(LU_Categories)))</f>
        <v>Clothing</v>
      </c>
      <c r="H429" t="str" cm="1">
        <f t="array" aca="1" ref="H429" ca="1">_xlfn.LET(_xlpm.x,MATCH(G429,LU_Categories,0),_xlpm.y,OFFSET('Lookup Data'!$E$37,,_xlpm.x),_xlpm.z,OFFSET('Lookup Data'!$E$40,,_xlpm.x,_xlpm.y,),INDEX(_xlpm.z,RANDBETWEEN(1,_xlpm.y)))</f>
        <v>Gloves</v>
      </c>
      <c r="I429" s="48">
        <f t="shared" ca="1" si="13"/>
        <v>1500</v>
      </c>
      <c r="J429" s="35">
        <f t="shared" ca="1" si="12"/>
        <v>0.9</v>
      </c>
    </row>
    <row r="430" spans="6:10" x14ac:dyDescent="0.2">
      <c r="F430" cm="1">
        <f t="array" aca="1" ref="F430" ca="1">INDEX(LU_Years,RANDBETWEEN(1,COUNTA(LU_Years)))</f>
        <v>2022</v>
      </c>
      <c r="G430" t="str" cm="1">
        <f t="array" aca="1" ref="G430" ca="1">INDEX(LU_Categories,RANDBETWEEN(1,COUNTA(LU_Categories)))</f>
        <v>Accessories</v>
      </c>
      <c r="H430" t="str" cm="1">
        <f t="array" aca="1" ref="H430" ca="1">_xlfn.LET(_xlpm.x,MATCH(G430,LU_Categories,0),_xlpm.y,OFFSET('Lookup Data'!$E$37,,_xlpm.x),_xlpm.z,OFFSET('Lookup Data'!$E$40,,_xlpm.x,_xlpm.y,),INDEX(_xlpm.z,RANDBETWEEN(1,_xlpm.y)))</f>
        <v>Pumps</v>
      </c>
      <c r="I430" s="48">
        <f t="shared" ca="1" si="13"/>
        <v>800</v>
      </c>
      <c r="J430" s="35">
        <f t="shared" ca="1" si="12"/>
        <v>0.3</v>
      </c>
    </row>
    <row r="431" spans="6:10" x14ac:dyDescent="0.2">
      <c r="F431" cm="1">
        <f t="array" aca="1" ref="F431" ca="1">INDEX(LU_Years,RANDBETWEEN(1,COUNTA(LU_Years)))</f>
        <v>2021</v>
      </c>
      <c r="G431" t="str" cm="1">
        <f t="array" aca="1" ref="G431" ca="1">INDEX(LU_Categories,RANDBETWEEN(1,COUNTA(LU_Categories)))</f>
        <v>Clothing</v>
      </c>
      <c r="H431" t="str" cm="1">
        <f t="array" aca="1" ref="H431" ca="1">_xlfn.LET(_xlpm.x,MATCH(G431,LU_Categories,0),_xlpm.y,OFFSET('Lookup Data'!$E$37,,_xlpm.x),_xlpm.z,OFFSET('Lookup Data'!$E$40,,_xlpm.x,_xlpm.y,),INDEX(_xlpm.z,RANDBETWEEN(1,_xlpm.y)))</f>
        <v>Shorts</v>
      </c>
      <c r="I431" s="48">
        <f t="shared" ca="1" si="13"/>
        <v>3600</v>
      </c>
      <c r="J431" s="35">
        <f t="shared" ca="1" si="12"/>
        <v>1</v>
      </c>
    </row>
    <row r="432" spans="6:10" x14ac:dyDescent="0.2">
      <c r="F432" cm="1">
        <f t="array" aca="1" ref="F432" ca="1">INDEX(LU_Years,RANDBETWEEN(1,COUNTA(LU_Years)))</f>
        <v>2021</v>
      </c>
      <c r="G432" t="str" cm="1">
        <f t="array" aca="1" ref="G432" ca="1">INDEX(LU_Categories,RANDBETWEEN(1,COUNTA(LU_Categories)))</f>
        <v>Bikes</v>
      </c>
      <c r="H432" t="str" cm="1">
        <f t="array" aca="1" ref="H432" ca="1">_xlfn.LET(_xlpm.x,MATCH(G432,LU_Categories,0),_xlpm.y,OFFSET('Lookup Data'!$E$37,,_xlpm.x),_xlpm.z,OFFSET('Lookup Data'!$E$40,,_xlpm.x,_xlpm.y,),INDEX(_xlpm.z,RANDBETWEEN(1,_xlpm.y)))</f>
        <v>Road Bikes</v>
      </c>
      <c r="I432" s="48">
        <f t="shared" ca="1" si="13"/>
        <v>600</v>
      </c>
      <c r="J432" s="35">
        <f t="shared" ca="1" si="12"/>
        <v>0.15</v>
      </c>
    </row>
    <row r="433" spans="6:10" x14ac:dyDescent="0.2">
      <c r="F433" cm="1">
        <f t="array" aca="1" ref="F433" ca="1">INDEX(LU_Years,RANDBETWEEN(1,COUNTA(LU_Years)))</f>
        <v>2022</v>
      </c>
      <c r="G433" t="str" cm="1">
        <f t="array" aca="1" ref="G433" ca="1">INDEX(LU_Categories,RANDBETWEEN(1,COUNTA(LU_Categories)))</f>
        <v>Bikes</v>
      </c>
      <c r="H433" t="str" cm="1">
        <f t="array" aca="1" ref="H433" ca="1">_xlfn.LET(_xlpm.x,MATCH(G433,LU_Categories,0),_xlpm.y,OFFSET('Lookup Data'!$E$37,,_xlpm.x),_xlpm.z,OFFSET('Lookup Data'!$E$40,,_xlpm.x,_xlpm.y,),INDEX(_xlpm.z,RANDBETWEEN(1,_xlpm.y)))</f>
        <v>Touring Bikes</v>
      </c>
      <c r="I433" s="48">
        <f t="shared" ca="1" si="13"/>
        <v>1000</v>
      </c>
      <c r="J433" s="35">
        <f t="shared" ca="1" si="12"/>
        <v>0.4</v>
      </c>
    </row>
    <row r="434" spans="6:10" x14ac:dyDescent="0.2">
      <c r="F434" cm="1">
        <f t="array" aca="1" ref="F434" ca="1">INDEX(LU_Years,RANDBETWEEN(1,COUNTA(LU_Years)))</f>
        <v>2021</v>
      </c>
      <c r="G434" t="str" cm="1">
        <f t="array" aca="1" ref="G434" ca="1">INDEX(LU_Categories,RANDBETWEEN(1,COUNTA(LU_Categories)))</f>
        <v>Bikes</v>
      </c>
      <c r="H434" t="str" cm="1">
        <f t="array" aca="1" ref="H434" ca="1">_xlfn.LET(_xlpm.x,MATCH(G434,LU_Categories,0),_xlpm.y,OFFSET('Lookup Data'!$E$37,,_xlpm.x),_xlpm.z,OFFSET('Lookup Data'!$E$40,,_xlpm.x,_xlpm.y,),INDEX(_xlpm.z,RANDBETWEEN(1,_xlpm.y)))</f>
        <v>Road Bikes</v>
      </c>
      <c r="I434" s="48">
        <f t="shared" ca="1" si="13"/>
        <v>1100</v>
      </c>
      <c r="J434" s="35">
        <f t="shared" ca="1" si="12"/>
        <v>0.7</v>
      </c>
    </row>
    <row r="435" spans="6:10" x14ac:dyDescent="0.2">
      <c r="F435" cm="1">
        <f t="array" aca="1" ref="F435" ca="1">INDEX(LU_Years,RANDBETWEEN(1,COUNTA(LU_Years)))</f>
        <v>2022</v>
      </c>
      <c r="G435" t="str" cm="1">
        <f t="array" aca="1" ref="G435" ca="1">INDEX(LU_Categories,RANDBETWEEN(1,COUNTA(LU_Categories)))</f>
        <v>Accessories</v>
      </c>
      <c r="H435" t="str" cm="1">
        <f t="array" aca="1" ref="H435" ca="1">_xlfn.LET(_xlpm.x,MATCH(G435,LU_Categories,0),_xlpm.y,OFFSET('Lookup Data'!$E$37,,_xlpm.x),_xlpm.z,OFFSET('Lookup Data'!$E$40,,_xlpm.x,_xlpm.y,),INDEX(_xlpm.z,RANDBETWEEN(1,_xlpm.y)))</f>
        <v>Helmets</v>
      </c>
      <c r="I435" s="48">
        <f t="shared" ca="1" si="13"/>
        <v>3500</v>
      </c>
      <c r="J435" s="35">
        <f t="shared" ca="1" si="12"/>
        <v>0.85</v>
      </c>
    </row>
    <row r="436" spans="6:10" x14ac:dyDescent="0.2">
      <c r="F436" cm="1">
        <f t="array" aca="1" ref="F436" ca="1">INDEX(LU_Years,RANDBETWEEN(1,COUNTA(LU_Years)))</f>
        <v>2021</v>
      </c>
      <c r="G436" t="str" cm="1">
        <f t="array" aca="1" ref="G436" ca="1">INDEX(LU_Categories,RANDBETWEEN(1,COUNTA(LU_Categories)))</f>
        <v>Components</v>
      </c>
      <c r="H436" t="str" cm="1">
        <f t="array" aca="1" ref="H436" ca="1">_xlfn.LET(_xlpm.x,MATCH(G436,LU_Categories,0),_xlpm.y,OFFSET('Lookup Data'!$E$37,,_xlpm.x),_xlpm.z,OFFSET('Lookup Data'!$E$40,,_xlpm.x,_xlpm.y,),INDEX(_xlpm.z,RANDBETWEEN(1,_xlpm.y)))</f>
        <v>Handlebars</v>
      </c>
      <c r="I436" s="48">
        <f t="shared" ca="1" si="13"/>
        <v>3800</v>
      </c>
      <c r="J436" s="35">
        <f t="shared" ca="1" si="12"/>
        <v>0.8</v>
      </c>
    </row>
    <row r="437" spans="6:10" x14ac:dyDescent="0.2">
      <c r="F437" cm="1">
        <f t="array" aca="1" ref="F437" ca="1">INDEX(LU_Years,RANDBETWEEN(1,COUNTA(LU_Years)))</f>
        <v>2021</v>
      </c>
      <c r="G437" t="str" cm="1">
        <f t="array" aca="1" ref="G437" ca="1">INDEX(LU_Categories,RANDBETWEEN(1,COUNTA(LU_Categories)))</f>
        <v>Accessories</v>
      </c>
      <c r="H437" t="str" cm="1">
        <f t="array" aca="1" ref="H437" ca="1">_xlfn.LET(_xlpm.x,MATCH(G437,LU_Categories,0),_xlpm.y,OFFSET('Lookup Data'!$E$37,,_xlpm.x),_xlpm.z,OFFSET('Lookup Data'!$E$40,,_xlpm.x,_xlpm.y,),INDEX(_xlpm.z,RANDBETWEEN(1,_xlpm.y)))</f>
        <v>Helmets</v>
      </c>
      <c r="I437" s="48">
        <f t="shared" ca="1" si="13"/>
        <v>1900</v>
      </c>
      <c r="J437" s="35">
        <f t="shared" ca="1" si="12"/>
        <v>0.25</v>
      </c>
    </row>
    <row r="438" spans="6:10" x14ac:dyDescent="0.2">
      <c r="F438" cm="1">
        <f t="array" aca="1" ref="F438" ca="1">INDEX(LU_Years,RANDBETWEEN(1,COUNTA(LU_Years)))</f>
        <v>2020</v>
      </c>
      <c r="G438" t="str" cm="1">
        <f t="array" aca="1" ref="G438" ca="1">INDEX(LU_Categories,RANDBETWEEN(1,COUNTA(LU_Categories)))</f>
        <v>Accessories</v>
      </c>
      <c r="H438" t="str" cm="1">
        <f t="array" aca="1" ref="H438" ca="1">_xlfn.LET(_xlpm.x,MATCH(G438,LU_Categories,0),_xlpm.y,OFFSET('Lookup Data'!$E$37,,_xlpm.x),_xlpm.z,OFFSET('Lookup Data'!$E$40,,_xlpm.x,_xlpm.y,),INDEX(_xlpm.z,RANDBETWEEN(1,_xlpm.y)))</f>
        <v>Lights</v>
      </c>
      <c r="I438" s="48">
        <f t="shared" ca="1" si="13"/>
        <v>3100</v>
      </c>
      <c r="J438" s="35">
        <f t="shared" ca="1" si="12"/>
        <v>0.35</v>
      </c>
    </row>
    <row r="439" spans="6:10" x14ac:dyDescent="0.2">
      <c r="F439" cm="1">
        <f t="array" aca="1" ref="F439" ca="1">INDEX(LU_Years,RANDBETWEEN(1,COUNTA(LU_Years)))</f>
        <v>2022</v>
      </c>
      <c r="G439" t="str" cm="1">
        <f t="array" aca="1" ref="G439" ca="1">INDEX(LU_Categories,RANDBETWEEN(1,COUNTA(LU_Categories)))</f>
        <v>Clothing</v>
      </c>
      <c r="H439" t="str" cm="1">
        <f t="array" aca="1" ref="H439" ca="1">_xlfn.LET(_xlpm.x,MATCH(G439,LU_Categories,0),_xlpm.y,OFFSET('Lookup Data'!$E$37,,_xlpm.x),_xlpm.z,OFFSET('Lookup Data'!$E$40,,_xlpm.x,_xlpm.y,),INDEX(_xlpm.z,RANDBETWEEN(1,_xlpm.y)))</f>
        <v>Bib-Shorts</v>
      </c>
      <c r="I439" s="48">
        <f t="shared" ca="1" si="13"/>
        <v>1700</v>
      </c>
      <c r="J439" s="35">
        <f t="shared" ca="1" si="12"/>
        <v>0.85</v>
      </c>
    </row>
    <row r="440" spans="6:10" x14ac:dyDescent="0.2">
      <c r="F440" cm="1">
        <f t="array" aca="1" ref="F440" ca="1">INDEX(LU_Years,RANDBETWEEN(1,COUNTA(LU_Years)))</f>
        <v>2021</v>
      </c>
      <c r="G440" t="str" cm="1">
        <f t="array" aca="1" ref="G440" ca="1">INDEX(LU_Categories,RANDBETWEEN(1,COUNTA(LU_Categories)))</f>
        <v>Clothing</v>
      </c>
      <c r="H440" t="str" cm="1">
        <f t="array" aca="1" ref="H440" ca="1">_xlfn.LET(_xlpm.x,MATCH(G440,LU_Categories,0),_xlpm.y,OFFSET('Lookup Data'!$E$37,,_xlpm.x),_xlpm.z,OFFSET('Lookup Data'!$E$40,,_xlpm.x,_xlpm.y,),INDEX(_xlpm.z,RANDBETWEEN(1,_xlpm.y)))</f>
        <v>Shorts</v>
      </c>
      <c r="I440" s="48">
        <f t="shared" ca="1" si="13"/>
        <v>1400</v>
      </c>
      <c r="J440" s="35">
        <f t="shared" ca="1" si="12"/>
        <v>0.5</v>
      </c>
    </row>
    <row r="441" spans="6:10" x14ac:dyDescent="0.2">
      <c r="F441" cm="1">
        <f t="array" aca="1" ref="F441" ca="1">INDEX(LU_Years,RANDBETWEEN(1,COUNTA(LU_Years)))</f>
        <v>2022</v>
      </c>
      <c r="G441" t="str" cm="1">
        <f t="array" aca="1" ref="G441" ca="1">INDEX(LU_Categories,RANDBETWEEN(1,COUNTA(LU_Categories)))</f>
        <v>Components</v>
      </c>
      <c r="H441" t="str" cm="1">
        <f t="array" aca="1" ref="H441" ca="1">_xlfn.LET(_xlpm.x,MATCH(G441,LU_Categories,0),_xlpm.y,OFFSET('Lookup Data'!$E$37,,_xlpm.x),_xlpm.z,OFFSET('Lookup Data'!$E$40,,_xlpm.x,_xlpm.y,),INDEX(_xlpm.z,RANDBETWEEN(1,_xlpm.y)))</f>
        <v>Handlebars</v>
      </c>
      <c r="I441" s="48">
        <f t="shared" ca="1" si="13"/>
        <v>2000</v>
      </c>
      <c r="J441" s="35">
        <f t="shared" ca="1" si="12"/>
        <v>0.35</v>
      </c>
    </row>
    <row r="442" spans="6:10" x14ac:dyDescent="0.2">
      <c r="F442" cm="1">
        <f t="array" aca="1" ref="F442" ca="1">INDEX(LU_Years,RANDBETWEEN(1,COUNTA(LU_Years)))</f>
        <v>2020</v>
      </c>
      <c r="G442" t="str" cm="1">
        <f t="array" aca="1" ref="G442" ca="1">INDEX(LU_Categories,RANDBETWEEN(1,COUNTA(LU_Categories)))</f>
        <v>Bikes</v>
      </c>
      <c r="H442" t="str" cm="1">
        <f t="array" aca="1" ref="H442" ca="1">_xlfn.LET(_xlpm.x,MATCH(G442,LU_Categories,0),_xlpm.y,OFFSET('Lookup Data'!$E$37,,_xlpm.x),_xlpm.z,OFFSET('Lookup Data'!$E$40,,_xlpm.x,_xlpm.y,),INDEX(_xlpm.z,RANDBETWEEN(1,_xlpm.y)))</f>
        <v>Touring Bikes</v>
      </c>
      <c r="I442" s="48">
        <f t="shared" ca="1" si="13"/>
        <v>900</v>
      </c>
      <c r="J442" s="35">
        <f t="shared" ca="1" si="12"/>
        <v>0.4</v>
      </c>
    </row>
    <row r="443" spans="6:10" x14ac:dyDescent="0.2">
      <c r="F443" cm="1">
        <f t="array" aca="1" ref="F443" ca="1">INDEX(LU_Years,RANDBETWEEN(1,COUNTA(LU_Years)))</f>
        <v>2021</v>
      </c>
      <c r="G443" t="str" cm="1">
        <f t="array" aca="1" ref="G443" ca="1">INDEX(LU_Categories,RANDBETWEEN(1,COUNTA(LU_Categories)))</f>
        <v>Accessories</v>
      </c>
      <c r="H443" t="str" cm="1">
        <f t="array" aca="1" ref="H443" ca="1">_xlfn.LET(_xlpm.x,MATCH(G443,LU_Categories,0),_xlpm.y,OFFSET('Lookup Data'!$E$37,,_xlpm.x),_xlpm.z,OFFSET('Lookup Data'!$E$40,,_xlpm.x,_xlpm.y,),INDEX(_xlpm.z,RANDBETWEEN(1,_xlpm.y)))</f>
        <v>Lights</v>
      </c>
      <c r="I443" s="48">
        <f t="shared" ca="1" si="13"/>
        <v>1700</v>
      </c>
      <c r="J443" s="35">
        <f t="shared" ca="1" si="12"/>
        <v>0.3</v>
      </c>
    </row>
    <row r="444" spans="6:10" x14ac:dyDescent="0.2">
      <c r="F444" cm="1">
        <f t="array" aca="1" ref="F444" ca="1">INDEX(LU_Years,RANDBETWEEN(1,COUNTA(LU_Years)))</f>
        <v>2022</v>
      </c>
      <c r="G444" t="str" cm="1">
        <f t="array" aca="1" ref="G444" ca="1">INDEX(LU_Categories,RANDBETWEEN(1,COUNTA(LU_Categories)))</f>
        <v>Bikes</v>
      </c>
      <c r="H444" t="str" cm="1">
        <f t="array" aca="1" ref="H444" ca="1">_xlfn.LET(_xlpm.x,MATCH(G444,LU_Categories,0),_xlpm.y,OFFSET('Lookup Data'!$E$37,,_xlpm.x),_xlpm.z,OFFSET('Lookup Data'!$E$40,,_xlpm.x,_xlpm.y,),INDEX(_xlpm.z,RANDBETWEEN(1,_xlpm.y)))</f>
        <v>Cargo Bikes</v>
      </c>
      <c r="I444" s="48">
        <f t="shared" ca="1" si="13"/>
        <v>2000</v>
      </c>
      <c r="J444" s="35">
        <f t="shared" ca="1" si="12"/>
        <v>0.05</v>
      </c>
    </row>
    <row r="445" spans="6:10" x14ac:dyDescent="0.2">
      <c r="F445" cm="1">
        <f t="array" aca="1" ref="F445" ca="1">INDEX(LU_Years,RANDBETWEEN(1,COUNTA(LU_Years)))</f>
        <v>2020</v>
      </c>
      <c r="G445" t="str" cm="1">
        <f t="array" aca="1" ref="G445" ca="1">INDEX(LU_Categories,RANDBETWEEN(1,COUNTA(LU_Categories)))</f>
        <v>Bikes</v>
      </c>
      <c r="H445" t="str" cm="1">
        <f t="array" aca="1" ref="H445" ca="1">_xlfn.LET(_xlpm.x,MATCH(G445,LU_Categories,0),_xlpm.y,OFFSET('Lookup Data'!$E$37,,_xlpm.x),_xlpm.z,OFFSET('Lookup Data'!$E$40,,_xlpm.x,_xlpm.y,),INDEX(_xlpm.z,RANDBETWEEN(1,_xlpm.y)))</f>
        <v>Touring Bikes</v>
      </c>
      <c r="I445" s="48">
        <f t="shared" ca="1" si="13"/>
        <v>1300</v>
      </c>
      <c r="J445" s="35">
        <f t="shared" ca="1" si="12"/>
        <v>0.75</v>
      </c>
    </row>
    <row r="446" spans="6:10" x14ac:dyDescent="0.2">
      <c r="F446" cm="1">
        <f t="array" aca="1" ref="F446" ca="1">INDEX(LU_Years,RANDBETWEEN(1,COUNTA(LU_Years)))</f>
        <v>2020</v>
      </c>
      <c r="G446" t="str" cm="1">
        <f t="array" aca="1" ref="G446" ca="1">INDEX(LU_Categories,RANDBETWEEN(1,COUNTA(LU_Categories)))</f>
        <v>Components</v>
      </c>
      <c r="H446" t="str" cm="1">
        <f t="array" aca="1" ref="H446" ca="1">_xlfn.LET(_xlpm.x,MATCH(G446,LU_Categories,0),_xlpm.y,OFFSET('Lookup Data'!$E$37,,_xlpm.x),_xlpm.z,OFFSET('Lookup Data'!$E$40,,_xlpm.x,_xlpm.y,),INDEX(_xlpm.z,RANDBETWEEN(1,_xlpm.y)))</f>
        <v>Brakes</v>
      </c>
      <c r="I446" s="48">
        <f t="shared" ca="1" si="13"/>
        <v>3600</v>
      </c>
      <c r="J446" s="35">
        <f t="shared" ca="1" si="12"/>
        <v>0.85</v>
      </c>
    </row>
    <row r="447" spans="6:10" x14ac:dyDescent="0.2">
      <c r="F447" cm="1">
        <f t="array" aca="1" ref="F447" ca="1">INDEX(LU_Years,RANDBETWEEN(1,COUNTA(LU_Years)))</f>
        <v>2020</v>
      </c>
      <c r="G447" t="str" cm="1">
        <f t="array" aca="1" ref="G447" ca="1">INDEX(LU_Categories,RANDBETWEEN(1,COUNTA(LU_Categories)))</f>
        <v>Bikes</v>
      </c>
      <c r="H447" t="str" cm="1">
        <f t="array" aca="1" ref="H447" ca="1">_xlfn.LET(_xlpm.x,MATCH(G447,LU_Categories,0),_xlpm.y,OFFSET('Lookup Data'!$E$37,,_xlpm.x),_xlpm.z,OFFSET('Lookup Data'!$E$40,,_xlpm.x,_xlpm.y,),INDEX(_xlpm.z,RANDBETWEEN(1,_xlpm.y)))</f>
        <v>Touring Bikes</v>
      </c>
      <c r="I447" s="48">
        <f t="shared" ca="1" si="13"/>
        <v>2900</v>
      </c>
      <c r="J447" s="35">
        <f t="shared" ca="1" si="12"/>
        <v>0.25</v>
      </c>
    </row>
    <row r="448" spans="6:10" x14ac:dyDescent="0.2">
      <c r="F448" cm="1">
        <f t="array" aca="1" ref="F448" ca="1">INDEX(LU_Years,RANDBETWEEN(1,COUNTA(LU_Years)))</f>
        <v>2020</v>
      </c>
      <c r="G448" t="str" cm="1">
        <f t="array" aca="1" ref="G448" ca="1">INDEX(LU_Categories,RANDBETWEEN(1,COUNTA(LU_Categories)))</f>
        <v>Clothing</v>
      </c>
      <c r="H448" t="str" cm="1">
        <f t="array" aca="1" ref="H448" ca="1">_xlfn.LET(_xlpm.x,MATCH(G448,LU_Categories,0),_xlpm.y,OFFSET('Lookup Data'!$E$37,,_xlpm.x),_xlpm.z,OFFSET('Lookup Data'!$E$40,,_xlpm.x,_xlpm.y,),INDEX(_xlpm.z,RANDBETWEEN(1,_xlpm.y)))</f>
        <v>Tights</v>
      </c>
      <c r="I448" s="48">
        <f t="shared" ca="1" si="13"/>
        <v>800</v>
      </c>
      <c r="J448" s="35">
        <f t="shared" ca="1" si="12"/>
        <v>0.85</v>
      </c>
    </row>
    <row r="449" spans="6:10" x14ac:dyDescent="0.2">
      <c r="F449" cm="1">
        <f t="array" aca="1" ref="F449" ca="1">INDEX(LU_Years,RANDBETWEEN(1,COUNTA(LU_Years)))</f>
        <v>2022</v>
      </c>
      <c r="G449" t="str" cm="1">
        <f t="array" aca="1" ref="G449" ca="1">INDEX(LU_Categories,RANDBETWEEN(1,COUNTA(LU_Categories)))</f>
        <v>Components</v>
      </c>
      <c r="H449" t="str" cm="1">
        <f t="array" aca="1" ref="H449" ca="1">_xlfn.LET(_xlpm.x,MATCH(G449,LU_Categories,0),_xlpm.y,OFFSET('Lookup Data'!$E$37,,_xlpm.x),_xlpm.z,OFFSET('Lookup Data'!$E$40,,_xlpm.x,_xlpm.y,),INDEX(_xlpm.z,RANDBETWEEN(1,_xlpm.y)))</f>
        <v>Brakes</v>
      </c>
      <c r="I449" s="48">
        <f t="shared" ca="1" si="13"/>
        <v>3800</v>
      </c>
      <c r="J449" s="35">
        <f t="shared" ca="1" si="12"/>
        <v>0.55000000000000004</v>
      </c>
    </row>
    <row r="450" spans="6:10" x14ac:dyDescent="0.2">
      <c r="F450" cm="1">
        <f t="array" aca="1" ref="F450" ca="1">INDEX(LU_Years,RANDBETWEEN(1,COUNTA(LU_Years)))</f>
        <v>2020</v>
      </c>
      <c r="G450" t="str" cm="1">
        <f t="array" aca="1" ref="G450" ca="1">INDEX(LU_Categories,RANDBETWEEN(1,COUNTA(LU_Categories)))</f>
        <v>Clothing</v>
      </c>
      <c r="H450" t="str" cm="1">
        <f t="array" aca="1" ref="H450" ca="1">_xlfn.LET(_xlpm.x,MATCH(G450,LU_Categories,0),_xlpm.y,OFFSET('Lookup Data'!$E$37,,_xlpm.x),_xlpm.z,OFFSET('Lookup Data'!$E$40,,_xlpm.x,_xlpm.y,),INDEX(_xlpm.z,RANDBETWEEN(1,_xlpm.y)))</f>
        <v>Shorts</v>
      </c>
      <c r="I450" s="48">
        <f t="shared" ca="1" si="13"/>
        <v>2700</v>
      </c>
      <c r="J450" s="35">
        <f t="shared" ca="1" si="12"/>
        <v>0.5</v>
      </c>
    </row>
    <row r="451" spans="6:10" x14ac:dyDescent="0.2">
      <c r="F451" cm="1">
        <f t="array" aca="1" ref="F451" ca="1">INDEX(LU_Years,RANDBETWEEN(1,COUNTA(LU_Years)))</f>
        <v>2021</v>
      </c>
      <c r="G451" t="str" cm="1">
        <f t="array" aca="1" ref="G451" ca="1">INDEX(LU_Categories,RANDBETWEEN(1,COUNTA(LU_Categories)))</f>
        <v>Clothing</v>
      </c>
      <c r="H451" t="str" cm="1">
        <f t="array" aca="1" ref="H451" ca="1">_xlfn.LET(_xlpm.x,MATCH(G451,LU_Categories,0),_xlpm.y,OFFSET('Lookup Data'!$E$37,,_xlpm.x),_xlpm.z,OFFSET('Lookup Data'!$E$40,,_xlpm.x,_xlpm.y,),INDEX(_xlpm.z,RANDBETWEEN(1,_xlpm.y)))</f>
        <v>Vests</v>
      </c>
      <c r="I451" s="48">
        <f t="shared" ca="1" si="13"/>
        <v>1700</v>
      </c>
      <c r="J451" s="35">
        <f t="shared" ca="1" si="12"/>
        <v>0.75</v>
      </c>
    </row>
    <row r="452" spans="6:10" x14ac:dyDescent="0.2">
      <c r="F452" cm="1">
        <f t="array" aca="1" ref="F452" ca="1">INDEX(LU_Years,RANDBETWEEN(1,COUNTA(LU_Years)))</f>
        <v>2021</v>
      </c>
      <c r="G452" t="str" cm="1">
        <f t="array" aca="1" ref="G452" ca="1">INDEX(LU_Categories,RANDBETWEEN(1,COUNTA(LU_Categories)))</f>
        <v>Clothing</v>
      </c>
      <c r="H452" t="str" cm="1">
        <f t="array" aca="1" ref="H452" ca="1">_xlfn.LET(_xlpm.x,MATCH(G452,LU_Categories,0),_xlpm.y,OFFSET('Lookup Data'!$E$37,,_xlpm.x),_xlpm.z,OFFSET('Lookup Data'!$E$40,,_xlpm.x,_xlpm.y,),INDEX(_xlpm.z,RANDBETWEEN(1,_xlpm.y)))</f>
        <v>Vests</v>
      </c>
      <c r="I452" s="48">
        <f t="shared" ca="1" si="13"/>
        <v>1500</v>
      </c>
      <c r="J452" s="35">
        <f t="shared" ca="1" si="12"/>
        <v>0.5</v>
      </c>
    </row>
    <row r="453" spans="6:10" x14ac:dyDescent="0.2">
      <c r="F453" cm="1">
        <f t="array" aca="1" ref="F453" ca="1">INDEX(LU_Years,RANDBETWEEN(1,COUNTA(LU_Years)))</f>
        <v>2021</v>
      </c>
      <c r="G453" t="str" cm="1">
        <f t="array" aca="1" ref="G453" ca="1">INDEX(LU_Categories,RANDBETWEEN(1,COUNTA(LU_Categories)))</f>
        <v>Components</v>
      </c>
      <c r="H453" t="str" cm="1">
        <f t="array" aca="1" ref="H453" ca="1">_xlfn.LET(_xlpm.x,MATCH(G453,LU_Categories,0),_xlpm.y,OFFSET('Lookup Data'!$E$37,,_xlpm.x),_xlpm.z,OFFSET('Lookup Data'!$E$40,,_xlpm.x,_xlpm.y,),INDEX(_xlpm.z,RANDBETWEEN(1,_xlpm.y)))</f>
        <v>Saddles</v>
      </c>
      <c r="I453" s="48">
        <f t="shared" ca="1" si="13"/>
        <v>1400</v>
      </c>
      <c r="J453" s="35">
        <f t="shared" ca="1" si="12"/>
        <v>0.15</v>
      </c>
    </row>
    <row r="454" spans="6:10" x14ac:dyDescent="0.2">
      <c r="F454" cm="1">
        <f t="array" aca="1" ref="F454" ca="1">INDEX(LU_Years,RANDBETWEEN(1,COUNTA(LU_Years)))</f>
        <v>2021</v>
      </c>
      <c r="G454" t="str" cm="1">
        <f t="array" aca="1" ref="G454" ca="1">INDEX(LU_Categories,RANDBETWEEN(1,COUNTA(LU_Categories)))</f>
        <v>Components</v>
      </c>
      <c r="H454" t="str" cm="1">
        <f t="array" aca="1" ref="H454" ca="1">_xlfn.LET(_xlpm.x,MATCH(G454,LU_Categories,0),_xlpm.y,OFFSET('Lookup Data'!$E$37,,_xlpm.x),_xlpm.z,OFFSET('Lookup Data'!$E$40,,_xlpm.x,_xlpm.y,),INDEX(_xlpm.z,RANDBETWEEN(1,_xlpm.y)))</f>
        <v>Handlebars</v>
      </c>
      <c r="I454" s="48">
        <f t="shared" ca="1" si="13"/>
        <v>3300</v>
      </c>
      <c r="J454" s="35">
        <f t="shared" ca="1" si="12"/>
        <v>0.9</v>
      </c>
    </row>
    <row r="455" spans="6:10" x14ac:dyDescent="0.2">
      <c r="F455" cm="1">
        <f t="array" aca="1" ref="F455" ca="1">INDEX(LU_Years,RANDBETWEEN(1,COUNTA(LU_Years)))</f>
        <v>2022</v>
      </c>
      <c r="G455" t="str" cm="1">
        <f t="array" aca="1" ref="G455" ca="1">INDEX(LU_Categories,RANDBETWEEN(1,COUNTA(LU_Categories)))</f>
        <v>Bikes</v>
      </c>
      <c r="H455" t="str" cm="1">
        <f t="array" aca="1" ref="H455" ca="1">_xlfn.LET(_xlpm.x,MATCH(G455,LU_Categories,0),_xlpm.y,OFFSET('Lookup Data'!$E$37,,_xlpm.x),_xlpm.z,OFFSET('Lookup Data'!$E$40,,_xlpm.x,_xlpm.y,),INDEX(_xlpm.z,RANDBETWEEN(1,_xlpm.y)))</f>
        <v>Mountain Bikes</v>
      </c>
      <c r="I455" s="48">
        <f t="shared" ca="1" si="13"/>
        <v>3400</v>
      </c>
      <c r="J455" s="35">
        <f t="shared" ca="1" si="12"/>
        <v>0.3</v>
      </c>
    </row>
    <row r="456" spans="6:10" x14ac:dyDescent="0.2">
      <c r="F456" cm="1">
        <f t="array" aca="1" ref="F456" ca="1">INDEX(LU_Years,RANDBETWEEN(1,COUNTA(LU_Years)))</f>
        <v>2022</v>
      </c>
      <c r="G456" t="str" cm="1">
        <f t="array" aca="1" ref="G456" ca="1">INDEX(LU_Categories,RANDBETWEEN(1,COUNTA(LU_Categories)))</f>
        <v>Accessories</v>
      </c>
      <c r="H456" t="str" cm="1">
        <f t="array" aca="1" ref="H456" ca="1">_xlfn.LET(_xlpm.x,MATCH(G456,LU_Categories,0),_xlpm.y,OFFSET('Lookup Data'!$E$37,,_xlpm.x),_xlpm.z,OFFSET('Lookup Data'!$E$40,,_xlpm.x,_xlpm.y,),INDEX(_xlpm.z,RANDBETWEEN(1,_xlpm.y)))</f>
        <v>Helmets</v>
      </c>
      <c r="I456" s="48">
        <f t="shared" ca="1" si="13"/>
        <v>600</v>
      </c>
      <c r="J456" s="35">
        <f t="shared" ca="1" si="12"/>
        <v>0.6</v>
      </c>
    </row>
    <row r="457" spans="6:10" x14ac:dyDescent="0.2">
      <c r="F457" cm="1">
        <f t="array" aca="1" ref="F457" ca="1">INDEX(LU_Years,RANDBETWEEN(1,COUNTA(LU_Years)))</f>
        <v>2020</v>
      </c>
      <c r="G457" t="str" cm="1">
        <f t="array" aca="1" ref="G457" ca="1">INDEX(LU_Categories,RANDBETWEEN(1,COUNTA(LU_Categories)))</f>
        <v>Components</v>
      </c>
      <c r="H457" t="str" cm="1">
        <f t="array" aca="1" ref="H457" ca="1">_xlfn.LET(_xlpm.x,MATCH(G457,LU_Categories,0),_xlpm.y,OFFSET('Lookup Data'!$E$37,,_xlpm.x),_xlpm.z,OFFSET('Lookup Data'!$E$40,,_xlpm.x,_xlpm.y,),INDEX(_xlpm.z,RANDBETWEEN(1,_xlpm.y)))</f>
        <v>Handlebars</v>
      </c>
      <c r="I457" s="48">
        <f t="shared" ca="1" si="13"/>
        <v>1300</v>
      </c>
      <c r="J457" s="35">
        <f t="shared" ca="1" si="12"/>
        <v>0.3</v>
      </c>
    </row>
    <row r="458" spans="6:10" x14ac:dyDescent="0.2">
      <c r="F458" cm="1">
        <f t="array" aca="1" ref="F458" ca="1">INDEX(LU_Years,RANDBETWEEN(1,COUNTA(LU_Years)))</f>
        <v>2021</v>
      </c>
      <c r="G458" t="str" cm="1">
        <f t="array" aca="1" ref="G458" ca="1">INDEX(LU_Categories,RANDBETWEEN(1,COUNTA(LU_Categories)))</f>
        <v>Components</v>
      </c>
      <c r="H458" t="str" cm="1">
        <f t="array" aca="1" ref="H458" ca="1">_xlfn.LET(_xlpm.x,MATCH(G458,LU_Categories,0),_xlpm.y,OFFSET('Lookup Data'!$E$37,,_xlpm.x),_xlpm.z,OFFSET('Lookup Data'!$E$40,,_xlpm.x,_xlpm.y,),INDEX(_xlpm.z,RANDBETWEEN(1,_xlpm.y)))</f>
        <v>Bottom Brackets</v>
      </c>
      <c r="I458" s="48">
        <f t="shared" ca="1" si="13"/>
        <v>3500</v>
      </c>
      <c r="J458" s="35">
        <f t="shared" ca="1" si="12"/>
        <v>0.75</v>
      </c>
    </row>
    <row r="459" spans="6:10" x14ac:dyDescent="0.2">
      <c r="F459" cm="1">
        <f t="array" aca="1" ref="F459" ca="1">INDEX(LU_Years,RANDBETWEEN(1,COUNTA(LU_Years)))</f>
        <v>2020</v>
      </c>
      <c r="G459" t="str" cm="1">
        <f t="array" aca="1" ref="G459" ca="1">INDEX(LU_Categories,RANDBETWEEN(1,COUNTA(LU_Categories)))</f>
        <v>Clothing</v>
      </c>
      <c r="H459" t="str" cm="1">
        <f t="array" aca="1" ref="H459" ca="1">_xlfn.LET(_xlpm.x,MATCH(G459,LU_Categories,0),_xlpm.y,OFFSET('Lookup Data'!$E$37,,_xlpm.x),_xlpm.z,OFFSET('Lookup Data'!$E$40,,_xlpm.x,_xlpm.y,),INDEX(_xlpm.z,RANDBETWEEN(1,_xlpm.y)))</f>
        <v>Jerseys</v>
      </c>
      <c r="I459" s="48">
        <f t="shared" ca="1" si="13"/>
        <v>1800</v>
      </c>
      <c r="J459" s="35">
        <f t="shared" ca="1" si="12"/>
        <v>0.05</v>
      </c>
    </row>
    <row r="460" spans="6:10" x14ac:dyDescent="0.2">
      <c r="F460" cm="1">
        <f t="array" aca="1" ref="F460" ca="1">INDEX(LU_Years,RANDBETWEEN(1,COUNTA(LU_Years)))</f>
        <v>2022</v>
      </c>
      <c r="G460" t="str" cm="1">
        <f t="array" aca="1" ref="G460" ca="1">INDEX(LU_Categories,RANDBETWEEN(1,COUNTA(LU_Categories)))</f>
        <v>Components</v>
      </c>
      <c r="H460" t="str" cm="1">
        <f t="array" aca="1" ref="H460" ca="1">_xlfn.LET(_xlpm.x,MATCH(G460,LU_Categories,0),_xlpm.y,OFFSET('Lookup Data'!$E$37,,_xlpm.x),_xlpm.z,OFFSET('Lookup Data'!$E$40,,_xlpm.x,_xlpm.y,),INDEX(_xlpm.z,RANDBETWEEN(1,_xlpm.y)))</f>
        <v>Chains</v>
      </c>
      <c r="I460" s="48">
        <f t="shared" ca="1" si="13"/>
        <v>600</v>
      </c>
      <c r="J460" s="35">
        <f t="shared" ca="1" si="12"/>
        <v>0.05</v>
      </c>
    </row>
    <row r="461" spans="6:10" x14ac:dyDescent="0.2">
      <c r="F461" cm="1">
        <f t="array" aca="1" ref="F461" ca="1">INDEX(LU_Years,RANDBETWEEN(1,COUNTA(LU_Years)))</f>
        <v>2020</v>
      </c>
      <c r="G461" t="str" cm="1">
        <f t="array" aca="1" ref="G461" ca="1">INDEX(LU_Categories,RANDBETWEEN(1,COUNTA(LU_Categories)))</f>
        <v>Clothing</v>
      </c>
      <c r="H461" t="str" cm="1">
        <f t="array" aca="1" ref="H461" ca="1">_xlfn.LET(_xlpm.x,MATCH(G461,LU_Categories,0),_xlpm.y,OFFSET('Lookup Data'!$E$37,,_xlpm.x),_xlpm.z,OFFSET('Lookup Data'!$E$40,,_xlpm.x,_xlpm.y,),INDEX(_xlpm.z,RANDBETWEEN(1,_xlpm.y)))</f>
        <v>Jerseys</v>
      </c>
      <c r="I461" s="48">
        <f t="shared" ca="1" si="13"/>
        <v>3600</v>
      </c>
      <c r="J461" s="35">
        <f t="shared" ref="J461:J524" ca="1" si="14">RANDBETWEEN(1,20)/20</f>
        <v>0.65</v>
      </c>
    </row>
    <row r="462" spans="6:10" x14ac:dyDescent="0.2">
      <c r="F462" cm="1">
        <f t="array" aca="1" ref="F462" ca="1">INDEX(LU_Years,RANDBETWEEN(1,COUNTA(LU_Years)))</f>
        <v>2022</v>
      </c>
      <c r="G462" t="str" cm="1">
        <f t="array" aca="1" ref="G462" ca="1">INDEX(LU_Categories,RANDBETWEEN(1,COUNTA(LU_Categories)))</f>
        <v>Bikes</v>
      </c>
      <c r="H462" t="str" cm="1">
        <f t="array" aca="1" ref="H462" ca="1">_xlfn.LET(_xlpm.x,MATCH(G462,LU_Categories,0),_xlpm.y,OFFSET('Lookup Data'!$E$37,,_xlpm.x),_xlpm.z,OFFSET('Lookup Data'!$E$40,,_xlpm.x,_xlpm.y,),INDEX(_xlpm.z,RANDBETWEEN(1,_xlpm.y)))</f>
        <v>Touring Bikes</v>
      </c>
      <c r="I462" s="48">
        <f t="shared" ref="I462:I525" ca="1" si="15">RANDBETWEEN(1,40)*100</f>
        <v>3500</v>
      </c>
      <c r="J462" s="35">
        <f t="shared" ca="1" si="14"/>
        <v>0.95</v>
      </c>
    </row>
    <row r="463" spans="6:10" x14ac:dyDescent="0.2">
      <c r="F463" cm="1">
        <f t="array" aca="1" ref="F463" ca="1">INDEX(LU_Years,RANDBETWEEN(1,COUNTA(LU_Years)))</f>
        <v>2020</v>
      </c>
      <c r="G463" t="str" cm="1">
        <f t="array" aca="1" ref="G463" ca="1">INDEX(LU_Categories,RANDBETWEEN(1,COUNTA(LU_Categories)))</f>
        <v>Bikes</v>
      </c>
      <c r="H463" t="str" cm="1">
        <f t="array" aca="1" ref="H463" ca="1">_xlfn.LET(_xlpm.x,MATCH(G463,LU_Categories,0),_xlpm.y,OFFSET('Lookup Data'!$E$37,,_xlpm.x),_xlpm.z,OFFSET('Lookup Data'!$E$40,,_xlpm.x,_xlpm.y,),INDEX(_xlpm.z,RANDBETWEEN(1,_xlpm.y)))</f>
        <v>Road Bikes</v>
      </c>
      <c r="I463" s="48">
        <f t="shared" ca="1" si="15"/>
        <v>2900</v>
      </c>
      <c r="J463" s="35">
        <f t="shared" ca="1" si="14"/>
        <v>0.85</v>
      </c>
    </row>
    <row r="464" spans="6:10" x14ac:dyDescent="0.2">
      <c r="F464" cm="1">
        <f t="array" aca="1" ref="F464" ca="1">INDEX(LU_Years,RANDBETWEEN(1,COUNTA(LU_Years)))</f>
        <v>2020</v>
      </c>
      <c r="G464" t="str" cm="1">
        <f t="array" aca="1" ref="G464" ca="1">INDEX(LU_Categories,RANDBETWEEN(1,COUNTA(LU_Categories)))</f>
        <v>Clothing</v>
      </c>
      <c r="H464" t="str" cm="1">
        <f t="array" aca="1" ref="H464" ca="1">_xlfn.LET(_xlpm.x,MATCH(G464,LU_Categories,0),_xlpm.y,OFFSET('Lookup Data'!$E$37,,_xlpm.x),_xlpm.z,OFFSET('Lookup Data'!$E$40,,_xlpm.x,_xlpm.y,),INDEX(_xlpm.z,RANDBETWEEN(1,_xlpm.y)))</f>
        <v>Bib-Shorts</v>
      </c>
      <c r="I464" s="48">
        <f t="shared" ca="1" si="15"/>
        <v>1100</v>
      </c>
      <c r="J464" s="35">
        <f t="shared" ca="1" si="14"/>
        <v>0.45</v>
      </c>
    </row>
    <row r="465" spans="6:10" x14ac:dyDescent="0.2">
      <c r="F465" cm="1">
        <f t="array" aca="1" ref="F465" ca="1">INDEX(LU_Years,RANDBETWEEN(1,COUNTA(LU_Years)))</f>
        <v>2022</v>
      </c>
      <c r="G465" t="str" cm="1">
        <f t="array" aca="1" ref="G465" ca="1">INDEX(LU_Categories,RANDBETWEEN(1,COUNTA(LU_Categories)))</f>
        <v>Components</v>
      </c>
      <c r="H465" t="str" cm="1">
        <f t="array" aca="1" ref="H465" ca="1">_xlfn.LET(_xlpm.x,MATCH(G465,LU_Categories,0),_xlpm.y,OFFSET('Lookup Data'!$E$37,,_xlpm.x),_xlpm.z,OFFSET('Lookup Data'!$E$40,,_xlpm.x,_xlpm.y,),INDEX(_xlpm.z,RANDBETWEEN(1,_xlpm.y)))</f>
        <v>Pedals</v>
      </c>
      <c r="I465" s="48">
        <f t="shared" ca="1" si="15"/>
        <v>700</v>
      </c>
      <c r="J465" s="35">
        <f t="shared" ca="1" si="14"/>
        <v>0.45</v>
      </c>
    </row>
    <row r="466" spans="6:10" x14ac:dyDescent="0.2">
      <c r="F466" cm="1">
        <f t="array" aca="1" ref="F466" ca="1">INDEX(LU_Years,RANDBETWEEN(1,COUNTA(LU_Years)))</f>
        <v>2021</v>
      </c>
      <c r="G466" t="str" cm="1">
        <f t="array" aca="1" ref="G466" ca="1">INDEX(LU_Categories,RANDBETWEEN(1,COUNTA(LU_Categories)))</f>
        <v>Clothing</v>
      </c>
      <c r="H466" t="str" cm="1">
        <f t="array" aca="1" ref="H466" ca="1">_xlfn.LET(_xlpm.x,MATCH(G466,LU_Categories,0),_xlpm.y,OFFSET('Lookup Data'!$E$37,,_xlpm.x),_xlpm.z,OFFSET('Lookup Data'!$E$40,,_xlpm.x,_xlpm.y,),INDEX(_xlpm.z,RANDBETWEEN(1,_xlpm.y)))</f>
        <v>Gloves</v>
      </c>
      <c r="I466" s="48">
        <f t="shared" ca="1" si="15"/>
        <v>4000</v>
      </c>
      <c r="J466" s="35">
        <f t="shared" ca="1" si="14"/>
        <v>0.65</v>
      </c>
    </row>
    <row r="467" spans="6:10" x14ac:dyDescent="0.2">
      <c r="F467" cm="1">
        <f t="array" aca="1" ref="F467" ca="1">INDEX(LU_Years,RANDBETWEEN(1,COUNTA(LU_Years)))</f>
        <v>2021</v>
      </c>
      <c r="G467" t="str" cm="1">
        <f t="array" aca="1" ref="G467" ca="1">INDEX(LU_Categories,RANDBETWEEN(1,COUNTA(LU_Categories)))</f>
        <v>Bikes</v>
      </c>
      <c r="H467" t="str" cm="1">
        <f t="array" aca="1" ref="H467" ca="1">_xlfn.LET(_xlpm.x,MATCH(G467,LU_Categories,0),_xlpm.y,OFFSET('Lookup Data'!$E$37,,_xlpm.x),_xlpm.z,OFFSET('Lookup Data'!$E$40,,_xlpm.x,_xlpm.y,),INDEX(_xlpm.z,RANDBETWEEN(1,_xlpm.y)))</f>
        <v>Mountain Bikes</v>
      </c>
      <c r="I467" s="48">
        <f t="shared" ca="1" si="15"/>
        <v>2000</v>
      </c>
      <c r="J467" s="35">
        <f t="shared" ca="1" si="14"/>
        <v>0.7</v>
      </c>
    </row>
    <row r="468" spans="6:10" x14ac:dyDescent="0.2">
      <c r="F468" cm="1">
        <f t="array" aca="1" ref="F468" ca="1">INDEX(LU_Years,RANDBETWEEN(1,COUNTA(LU_Years)))</f>
        <v>2021</v>
      </c>
      <c r="G468" t="str" cm="1">
        <f t="array" aca="1" ref="G468" ca="1">INDEX(LU_Categories,RANDBETWEEN(1,COUNTA(LU_Categories)))</f>
        <v>Bikes</v>
      </c>
      <c r="H468" t="str" cm="1">
        <f t="array" aca="1" ref="H468" ca="1">_xlfn.LET(_xlpm.x,MATCH(G468,LU_Categories,0),_xlpm.y,OFFSET('Lookup Data'!$E$37,,_xlpm.x),_xlpm.z,OFFSET('Lookup Data'!$E$40,,_xlpm.x,_xlpm.y,),INDEX(_xlpm.z,RANDBETWEEN(1,_xlpm.y)))</f>
        <v>Mountain Bikes</v>
      </c>
      <c r="I468" s="48">
        <f t="shared" ca="1" si="15"/>
        <v>1600</v>
      </c>
      <c r="J468" s="35">
        <f t="shared" ca="1" si="14"/>
        <v>0.7</v>
      </c>
    </row>
    <row r="469" spans="6:10" x14ac:dyDescent="0.2">
      <c r="F469" cm="1">
        <f t="array" aca="1" ref="F469" ca="1">INDEX(LU_Years,RANDBETWEEN(1,COUNTA(LU_Years)))</f>
        <v>2022</v>
      </c>
      <c r="G469" t="str" cm="1">
        <f t="array" aca="1" ref="G469" ca="1">INDEX(LU_Categories,RANDBETWEEN(1,COUNTA(LU_Categories)))</f>
        <v>Accessories</v>
      </c>
      <c r="H469" t="str" cm="1">
        <f t="array" aca="1" ref="H469" ca="1">_xlfn.LET(_xlpm.x,MATCH(G469,LU_Categories,0),_xlpm.y,OFFSET('Lookup Data'!$E$37,,_xlpm.x),_xlpm.z,OFFSET('Lookup Data'!$E$40,,_xlpm.x,_xlpm.y,),INDEX(_xlpm.z,RANDBETWEEN(1,_xlpm.y)))</f>
        <v>Lights</v>
      </c>
      <c r="I469" s="48">
        <f t="shared" ca="1" si="15"/>
        <v>1300</v>
      </c>
      <c r="J469" s="35">
        <f t="shared" ca="1" si="14"/>
        <v>0.85</v>
      </c>
    </row>
    <row r="470" spans="6:10" x14ac:dyDescent="0.2">
      <c r="F470" cm="1">
        <f t="array" aca="1" ref="F470" ca="1">INDEX(LU_Years,RANDBETWEEN(1,COUNTA(LU_Years)))</f>
        <v>2020</v>
      </c>
      <c r="G470" t="str" cm="1">
        <f t="array" aca="1" ref="G470" ca="1">INDEX(LU_Categories,RANDBETWEEN(1,COUNTA(LU_Categories)))</f>
        <v>Components</v>
      </c>
      <c r="H470" t="str" cm="1">
        <f t="array" aca="1" ref="H470" ca="1">_xlfn.LET(_xlpm.x,MATCH(G470,LU_Categories,0),_xlpm.y,OFFSET('Lookup Data'!$E$37,,_xlpm.x),_xlpm.z,OFFSET('Lookup Data'!$E$40,,_xlpm.x,_xlpm.y,),INDEX(_xlpm.z,RANDBETWEEN(1,_xlpm.y)))</f>
        <v>Wheels</v>
      </c>
      <c r="I470" s="48">
        <f t="shared" ca="1" si="15"/>
        <v>700</v>
      </c>
      <c r="J470" s="35">
        <f t="shared" ca="1" si="14"/>
        <v>0.85</v>
      </c>
    </row>
    <row r="471" spans="6:10" x14ac:dyDescent="0.2">
      <c r="F471" cm="1">
        <f t="array" aca="1" ref="F471" ca="1">INDEX(LU_Years,RANDBETWEEN(1,COUNTA(LU_Years)))</f>
        <v>2022</v>
      </c>
      <c r="G471" t="str" cm="1">
        <f t="array" aca="1" ref="G471" ca="1">INDEX(LU_Categories,RANDBETWEEN(1,COUNTA(LU_Categories)))</f>
        <v>Clothing</v>
      </c>
      <c r="H471" t="str" cm="1">
        <f t="array" aca="1" ref="H471" ca="1">_xlfn.LET(_xlpm.x,MATCH(G471,LU_Categories,0),_xlpm.y,OFFSET('Lookup Data'!$E$37,,_xlpm.x),_xlpm.z,OFFSET('Lookup Data'!$E$40,,_xlpm.x,_xlpm.y,),INDEX(_xlpm.z,RANDBETWEEN(1,_xlpm.y)))</f>
        <v>Jerseys</v>
      </c>
      <c r="I471" s="48">
        <f t="shared" ca="1" si="15"/>
        <v>1400</v>
      </c>
      <c r="J471" s="35">
        <f t="shared" ca="1" si="14"/>
        <v>0.55000000000000004</v>
      </c>
    </row>
    <row r="472" spans="6:10" x14ac:dyDescent="0.2">
      <c r="F472" cm="1">
        <f t="array" aca="1" ref="F472" ca="1">INDEX(LU_Years,RANDBETWEEN(1,COUNTA(LU_Years)))</f>
        <v>2021</v>
      </c>
      <c r="G472" t="str" cm="1">
        <f t="array" aca="1" ref="G472" ca="1">INDEX(LU_Categories,RANDBETWEEN(1,COUNTA(LU_Categories)))</f>
        <v>Clothing</v>
      </c>
      <c r="H472" t="str" cm="1">
        <f t="array" aca="1" ref="H472" ca="1">_xlfn.LET(_xlpm.x,MATCH(G472,LU_Categories,0),_xlpm.y,OFFSET('Lookup Data'!$E$37,,_xlpm.x),_xlpm.z,OFFSET('Lookup Data'!$E$40,,_xlpm.x,_xlpm.y,),INDEX(_xlpm.z,RANDBETWEEN(1,_xlpm.y)))</f>
        <v>Shorts</v>
      </c>
      <c r="I472" s="48">
        <f t="shared" ca="1" si="15"/>
        <v>1000</v>
      </c>
      <c r="J472" s="35">
        <f t="shared" ca="1" si="14"/>
        <v>0.9</v>
      </c>
    </row>
    <row r="473" spans="6:10" x14ac:dyDescent="0.2">
      <c r="F473" cm="1">
        <f t="array" aca="1" ref="F473" ca="1">INDEX(LU_Years,RANDBETWEEN(1,COUNTA(LU_Years)))</f>
        <v>2020</v>
      </c>
      <c r="G473" t="str" cm="1">
        <f t="array" aca="1" ref="G473" ca="1">INDEX(LU_Categories,RANDBETWEEN(1,COUNTA(LU_Categories)))</f>
        <v>Clothing</v>
      </c>
      <c r="H473" t="str" cm="1">
        <f t="array" aca="1" ref="H473" ca="1">_xlfn.LET(_xlpm.x,MATCH(G473,LU_Categories,0),_xlpm.y,OFFSET('Lookup Data'!$E$37,,_xlpm.x),_xlpm.z,OFFSET('Lookup Data'!$E$40,,_xlpm.x,_xlpm.y,),INDEX(_xlpm.z,RANDBETWEEN(1,_xlpm.y)))</f>
        <v>Socks</v>
      </c>
      <c r="I473" s="48">
        <f t="shared" ca="1" si="15"/>
        <v>3300</v>
      </c>
      <c r="J473" s="35">
        <f t="shared" ca="1" si="14"/>
        <v>0.65</v>
      </c>
    </row>
    <row r="474" spans="6:10" x14ac:dyDescent="0.2">
      <c r="F474" cm="1">
        <f t="array" aca="1" ref="F474" ca="1">INDEX(LU_Years,RANDBETWEEN(1,COUNTA(LU_Years)))</f>
        <v>2021</v>
      </c>
      <c r="G474" t="str" cm="1">
        <f t="array" aca="1" ref="G474" ca="1">INDEX(LU_Categories,RANDBETWEEN(1,COUNTA(LU_Categories)))</f>
        <v>Components</v>
      </c>
      <c r="H474" t="str" cm="1">
        <f t="array" aca="1" ref="H474" ca="1">_xlfn.LET(_xlpm.x,MATCH(G474,LU_Categories,0),_xlpm.y,OFFSET('Lookup Data'!$E$37,,_xlpm.x),_xlpm.z,OFFSET('Lookup Data'!$E$40,,_xlpm.x,_xlpm.y,),INDEX(_xlpm.z,RANDBETWEEN(1,_xlpm.y)))</f>
        <v>Bottom Brackets</v>
      </c>
      <c r="I474" s="48">
        <f t="shared" ca="1" si="15"/>
        <v>400</v>
      </c>
      <c r="J474" s="35">
        <f t="shared" ca="1" si="14"/>
        <v>0.4</v>
      </c>
    </row>
    <row r="475" spans="6:10" x14ac:dyDescent="0.2">
      <c r="F475" cm="1">
        <f t="array" aca="1" ref="F475" ca="1">INDEX(LU_Years,RANDBETWEEN(1,COUNTA(LU_Years)))</f>
        <v>2020</v>
      </c>
      <c r="G475" t="str" cm="1">
        <f t="array" aca="1" ref="G475" ca="1">INDEX(LU_Categories,RANDBETWEEN(1,COUNTA(LU_Categories)))</f>
        <v>Components</v>
      </c>
      <c r="H475" t="str" cm="1">
        <f t="array" aca="1" ref="H475" ca="1">_xlfn.LET(_xlpm.x,MATCH(G475,LU_Categories,0),_xlpm.y,OFFSET('Lookup Data'!$E$37,,_xlpm.x),_xlpm.z,OFFSET('Lookup Data'!$E$40,,_xlpm.x,_xlpm.y,),INDEX(_xlpm.z,RANDBETWEEN(1,_xlpm.y)))</f>
        <v>Wheels</v>
      </c>
      <c r="I475" s="48">
        <f t="shared" ca="1" si="15"/>
        <v>3800</v>
      </c>
      <c r="J475" s="35">
        <f t="shared" ca="1" si="14"/>
        <v>0.25</v>
      </c>
    </row>
    <row r="476" spans="6:10" x14ac:dyDescent="0.2">
      <c r="F476" cm="1">
        <f t="array" aca="1" ref="F476" ca="1">INDEX(LU_Years,RANDBETWEEN(1,COUNTA(LU_Years)))</f>
        <v>2021</v>
      </c>
      <c r="G476" t="str" cm="1">
        <f t="array" aca="1" ref="G476" ca="1">INDEX(LU_Categories,RANDBETWEEN(1,COUNTA(LU_Categories)))</f>
        <v>Components</v>
      </c>
      <c r="H476" t="str" cm="1">
        <f t="array" aca="1" ref="H476" ca="1">_xlfn.LET(_xlpm.x,MATCH(G476,LU_Categories,0),_xlpm.y,OFFSET('Lookup Data'!$E$37,,_xlpm.x),_xlpm.z,OFFSET('Lookup Data'!$E$40,,_xlpm.x,_xlpm.y,),INDEX(_xlpm.z,RANDBETWEEN(1,_xlpm.y)))</f>
        <v>Brakes</v>
      </c>
      <c r="I476" s="48">
        <f t="shared" ca="1" si="15"/>
        <v>2600</v>
      </c>
      <c r="J476" s="35">
        <f t="shared" ca="1" si="14"/>
        <v>0.25</v>
      </c>
    </row>
    <row r="477" spans="6:10" x14ac:dyDescent="0.2">
      <c r="F477" cm="1">
        <f t="array" aca="1" ref="F477" ca="1">INDEX(LU_Years,RANDBETWEEN(1,COUNTA(LU_Years)))</f>
        <v>2022</v>
      </c>
      <c r="G477" t="str" cm="1">
        <f t="array" aca="1" ref="G477" ca="1">INDEX(LU_Categories,RANDBETWEEN(1,COUNTA(LU_Categories)))</f>
        <v>Components</v>
      </c>
      <c r="H477" t="str" cm="1">
        <f t="array" aca="1" ref="H477" ca="1">_xlfn.LET(_xlpm.x,MATCH(G477,LU_Categories,0),_xlpm.y,OFFSET('Lookup Data'!$E$37,,_xlpm.x),_xlpm.z,OFFSET('Lookup Data'!$E$40,,_xlpm.x,_xlpm.y,),INDEX(_xlpm.z,RANDBETWEEN(1,_xlpm.y)))</f>
        <v>Brakes</v>
      </c>
      <c r="I477" s="48">
        <f t="shared" ca="1" si="15"/>
        <v>2300</v>
      </c>
      <c r="J477" s="35">
        <f t="shared" ca="1" si="14"/>
        <v>0.15</v>
      </c>
    </row>
    <row r="478" spans="6:10" x14ac:dyDescent="0.2">
      <c r="F478" cm="1">
        <f t="array" aca="1" ref="F478" ca="1">INDEX(LU_Years,RANDBETWEEN(1,COUNTA(LU_Years)))</f>
        <v>2020</v>
      </c>
      <c r="G478" t="str" cm="1">
        <f t="array" aca="1" ref="G478" ca="1">INDEX(LU_Categories,RANDBETWEEN(1,COUNTA(LU_Categories)))</f>
        <v>Components</v>
      </c>
      <c r="H478" t="str" cm="1">
        <f t="array" aca="1" ref="H478" ca="1">_xlfn.LET(_xlpm.x,MATCH(G478,LU_Categories,0),_xlpm.y,OFFSET('Lookup Data'!$E$37,,_xlpm.x),_xlpm.z,OFFSET('Lookup Data'!$E$40,,_xlpm.x,_xlpm.y,),INDEX(_xlpm.z,RANDBETWEEN(1,_xlpm.y)))</f>
        <v>Brakes</v>
      </c>
      <c r="I478" s="48">
        <f t="shared" ca="1" si="15"/>
        <v>2200</v>
      </c>
      <c r="J478" s="35">
        <f t="shared" ca="1" si="14"/>
        <v>0.65</v>
      </c>
    </row>
    <row r="479" spans="6:10" x14ac:dyDescent="0.2">
      <c r="F479" cm="1">
        <f t="array" aca="1" ref="F479" ca="1">INDEX(LU_Years,RANDBETWEEN(1,COUNTA(LU_Years)))</f>
        <v>2021</v>
      </c>
      <c r="G479" t="str" cm="1">
        <f t="array" aca="1" ref="G479" ca="1">INDEX(LU_Categories,RANDBETWEEN(1,COUNTA(LU_Categories)))</f>
        <v>Accessories</v>
      </c>
      <c r="H479" t="str" cm="1">
        <f t="array" aca="1" ref="H479" ca="1">_xlfn.LET(_xlpm.x,MATCH(G479,LU_Categories,0),_xlpm.y,OFFSET('Lookup Data'!$E$37,,_xlpm.x),_xlpm.z,OFFSET('Lookup Data'!$E$40,,_xlpm.x,_xlpm.y,),INDEX(_xlpm.z,RANDBETWEEN(1,_xlpm.y)))</f>
        <v>Helmets</v>
      </c>
      <c r="I479" s="48">
        <f t="shared" ca="1" si="15"/>
        <v>1100</v>
      </c>
      <c r="J479" s="35">
        <f t="shared" ca="1" si="14"/>
        <v>0.1</v>
      </c>
    </row>
    <row r="480" spans="6:10" x14ac:dyDescent="0.2">
      <c r="F480" cm="1">
        <f t="array" aca="1" ref="F480" ca="1">INDEX(LU_Years,RANDBETWEEN(1,COUNTA(LU_Years)))</f>
        <v>2020</v>
      </c>
      <c r="G480" t="str" cm="1">
        <f t="array" aca="1" ref="G480" ca="1">INDEX(LU_Categories,RANDBETWEEN(1,COUNTA(LU_Categories)))</f>
        <v>Accessories</v>
      </c>
      <c r="H480" t="str" cm="1">
        <f t="array" aca="1" ref="H480" ca="1">_xlfn.LET(_xlpm.x,MATCH(G480,LU_Categories,0),_xlpm.y,OFFSET('Lookup Data'!$E$37,,_xlpm.x),_xlpm.z,OFFSET('Lookup Data'!$E$40,,_xlpm.x,_xlpm.y,),INDEX(_xlpm.z,RANDBETWEEN(1,_xlpm.y)))</f>
        <v>Pumps</v>
      </c>
      <c r="I480" s="48">
        <f t="shared" ca="1" si="15"/>
        <v>3300</v>
      </c>
      <c r="J480" s="35">
        <f t="shared" ca="1" si="14"/>
        <v>1</v>
      </c>
    </row>
    <row r="481" spans="6:10" x14ac:dyDescent="0.2">
      <c r="F481" cm="1">
        <f t="array" aca="1" ref="F481" ca="1">INDEX(LU_Years,RANDBETWEEN(1,COUNTA(LU_Years)))</f>
        <v>2022</v>
      </c>
      <c r="G481" t="str" cm="1">
        <f t="array" aca="1" ref="G481" ca="1">INDEX(LU_Categories,RANDBETWEEN(1,COUNTA(LU_Categories)))</f>
        <v>Accessories</v>
      </c>
      <c r="H481" t="str" cm="1">
        <f t="array" aca="1" ref="H481" ca="1">_xlfn.LET(_xlpm.x,MATCH(G481,LU_Categories,0),_xlpm.y,OFFSET('Lookup Data'!$E$37,,_xlpm.x),_xlpm.z,OFFSET('Lookup Data'!$E$40,,_xlpm.x,_xlpm.y,),INDEX(_xlpm.z,RANDBETWEEN(1,_xlpm.y)))</f>
        <v>Tyres and Tubes</v>
      </c>
      <c r="I481" s="48">
        <f t="shared" ca="1" si="15"/>
        <v>1000</v>
      </c>
      <c r="J481" s="35">
        <f t="shared" ca="1" si="14"/>
        <v>0.2</v>
      </c>
    </row>
    <row r="482" spans="6:10" x14ac:dyDescent="0.2">
      <c r="F482" cm="1">
        <f t="array" aca="1" ref="F482" ca="1">INDEX(LU_Years,RANDBETWEEN(1,COUNTA(LU_Years)))</f>
        <v>2022</v>
      </c>
      <c r="G482" t="str" cm="1">
        <f t="array" aca="1" ref="G482" ca="1">INDEX(LU_Categories,RANDBETWEEN(1,COUNTA(LU_Categories)))</f>
        <v>Components</v>
      </c>
      <c r="H482" t="str" cm="1">
        <f t="array" aca="1" ref="H482" ca="1">_xlfn.LET(_xlpm.x,MATCH(G482,LU_Categories,0),_xlpm.y,OFFSET('Lookup Data'!$E$37,,_xlpm.x),_xlpm.z,OFFSET('Lookup Data'!$E$40,,_xlpm.x,_xlpm.y,),INDEX(_xlpm.z,RANDBETWEEN(1,_xlpm.y)))</f>
        <v>Handlebars</v>
      </c>
      <c r="I482" s="48">
        <f t="shared" ca="1" si="15"/>
        <v>1600</v>
      </c>
      <c r="J482" s="35">
        <f t="shared" ca="1" si="14"/>
        <v>0.1</v>
      </c>
    </row>
    <row r="483" spans="6:10" x14ac:dyDescent="0.2">
      <c r="F483" cm="1">
        <f t="array" aca="1" ref="F483" ca="1">INDEX(LU_Years,RANDBETWEEN(1,COUNTA(LU_Years)))</f>
        <v>2021</v>
      </c>
      <c r="G483" t="str" cm="1">
        <f t="array" aca="1" ref="G483" ca="1">INDEX(LU_Categories,RANDBETWEEN(1,COUNTA(LU_Categories)))</f>
        <v>Bikes</v>
      </c>
      <c r="H483" t="str" cm="1">
        <f t="array" aca="1" ref="H483" ca="1">_xlfn.LET(_xlpm.x,MATCH(G483,LU_Categories,0),_xlpm.y,OFFSET('Lookup Data'!$E$37,,_xlpm.x),_xlpm.z,OFFSET('Lookup Data'!$E$40,,_xlpm.x,_xlpm.y,),INDEX(_xlpm.z,RANDBETWEEN(1,_xlpm.y)))</f>
        <v>Touring Bikes</v>
      </c>
      <c r="I483" s="48">
        <f t="shared" ca="1" si="15"/>
        <v>4000</v>
      </c>
      <c r="J483" s="35">
        <f t="shared" ca="1" si="14"/>
        <v>0.95</v>
      </c>
    </row>
    <row r="484" spans="6:10" x14ac:dyDescent="0.2">
      <c r="F484" cm="1">
        <f t="array" aca="1" ref="F484" ca="1">INDEX(LU_Years,RANDBETWEEN(1,COUNTA(LU_Years)))</f>
        <v>2021</v>
      </c>
      <c r="G484" t="str" cm="1">
        <f t="array" aca="1" ref="G484" ca="1">INDEX(LU_Categories,RANDBETWEEN(1,COUNTA(LU_Categories)))</f>
        <v>Clothing</v>
      </c>
      <c r="H484" t="str" cm="1">
        <f t="array" aca="1" ref="H484" ca="1">_xlfn.LET(_xlpm.x,MATCH(G484,LU_Categories,0),_xlpm.y,OFFSET('Lookup Data'!$E$37,,_xlpm.x),_xlpm.z,OFFSET('Lookup Data'!$E$40,,_xlpm.x,_xlpm.y,),INDEX(_xlpm.z,RANDBETWEEN(1,_xlpm.y)))</f>
        <v>Gloves</v>
      </c>
      <c r="I484" s="48">
        <f t="shared" ca="1" si="15"/>
        <v>3900</v>
      </c>
      <c r="J484" s="35">
        <f t="shared" ca="1" si="14"/>
        <v>0.2</v>
      </c>
    </row>
    <row r="485" spans="6:10" x14ac:dyDescent="0.2">
      <c r="F485" cm="1">
        <f t="array" aca="1" ref="F485" ca="1">INDEX(LU_Years,RANDBETWEEN(1,COUNTA(LU_Years)))</f>
        <v>2022</v>
      </c>
      <c r="G485" t="str" cm="1">
        <f t="array" aca="1" ref="G485" ca="1">INDEX(LU_Categories,RANDBETWEEN(1,COUNTA(LU_Categories)))</f>
        <v>Bikes</v>
      </c>
      <c r="H485" t="str" cm="1">
        <f t="array" aca="1" ref="H485" ca="1">_xlfn.LET(_xlpm.x,MATCH(G485,LU_Categories,0),_xlpm.y,OFFSET('Lookup Data'!$E$37,,_xlpm.x),_xlpm.z,OFFSET('Lookup Data'!$E$40,,_xlpm.x,_xlpm.y,),INDEX(_xlpm.z,RANDBETWEEN(1,_xlpm.y)))</f>
        <v>Road Bikes</v>
      </c>
      <c r="I485" s="48">
        <f t="shared" ca="1" si="15"/>
        <v>3300</v>
      </c>
      <c r="J485" s="35">
        <f t="shared" ca="1" si="14"/>
        <v>0.15</v>
      </c>
    </row>
    <row r="486" spans="6:10" x14ac:dyDescent="0.2">
      <c r="F486" cm="1">
        <f t="array" aca="1" ref="F486" ca="1">INDEX(LU_Years,RANDBETWEEN(1,COUNTA(LU_Years)))</f>
        <v>2021</v>
      </c>
      <c r="G486" t="str" cm="1">
        <f t="array" aca="1" ref="G486" ca="1">INDEX(LU_Categories,RANDBETWEEN(1,COUNTA(LU_Categories)))</f>
        <v>Accessories</v>
      </c>
      <c r="H486" t="str" cm="1">
        <f t="array" aca="1" ref="H486" ca="1">_xlfn.LET(_xlpm.x,MATCH(G486,LU_Categories,0),_xlpm.y,OFFSET('Lookup Data'!$E$37,,_xlpm.x),_xlpm.z,OFFSET('Lookup Data'!$E$40,,_xlpm.x,_xlpm.y,),INDEX(_xlpm.z,RANDBETWEEN(1,_xlpm.y)))</f>
        <v>Bike Racks</v>
      </c>
      <c r="I486" s="48">
        <f t="shared" ca="1" si="15"/>
        <v>700</v>
      </c>
      <c r="J486" s="35">
        <f t="shared" ca="1" si="14"/>
        <v>0.4</v>
      </c>
    </row>
    <row r="487" spans="6:10" x14ac:dyDescent="0.2">
      <c r="F487" cm="1">
        <f t="array" aca="1" ref="F487" ca="1">INDEX(LU_Years,RANDBETWEEN(1,COUNTA(LU_Years)))</f>
        <v>2021</v>
      </c>
      <c r="G487" t="str" cm="1">
        <f t="array" aca="1" ref="G487" ca="1">INDEX(LU_Categories,RANDBETWEEN(1,COUNTA(LU_Categories)))</f>
        <v>Accessories</v>
      </c>
      <c r="H487" t="str" cm="1">
        <f t="array" aca="1" ref="H487" ca="1">_xlfn.LET(_xlpm.x,MATCH(G487,LU_Categories,0),_xlpm.y,OFFSET('Lookup Data'!$E$37,,_xlpm.x),_xlpm.z,OFFSET('Lookup Data'!$E$40,,_xlpm.x,_xlpm.y,),INDEX(_xlpm.z,RANDBETWEEN(1,_xlpm.y)))</f>
        <v>Lights</v>
      </c>
      <c r="I487" s="48">
        <f t="shared" ca="1" si="15"/>
        <v>4000</v>
      </c>
      <c r="J487" s="35">
        <f t="shared" ca="1" si="14"/>
        <v>0.9</v>
      </c>
    </row>
    <row r="488" spans="6:10" x14ac:dyDescent="0.2">
      <c r="F488" cm="1">
        <f t="array" aca="1" ref="F488" ca="1">INDEX(LU_Years,RANDBETWEEN(1,COUNTA(LU_Years)))</f>
        <v>2022</v>
      </c>
      <c r="G488" t="str" cm="1">
        <f t="array" aca="1" ref="G488" ca="1">INDEX(LU_Categories,RANDBETWEEN(1,COUNTA(LU_Categories)))</f>
        <v>Components</v>
      </c>
      <c r="H488" t="str" cm="1">
        <f t="array" aca="1" ref="H488" ca="1">_xlfn.LET(_xlpm.x,MATCH(G488,LU_Categories,0),_xlpm.y,OFFSET('Lookup Data'!$E$37,,_xlpm.x),_xlpm.z,OFFSET('Lookup Data'!$E$40,,_xlpm.x,_xlpm.y,),INDEX(_xlpm.z,RANDBETWEEN(1,_xlpm.y)))</f>
        <v>Wheels</v>
      </c>
      <c r="I488" s="48">
        <f t="shared" ca="1" si="15"/>
        <v>400</v>
      </c>
      <c r="J488" s="35">
        <f t="shared" ca="1" si="14"/>
        <v>0.05</v>
      </c>
    </row>
    <row r="489" spans="6:10" x14ac:dyDescent="0.2">
      <c r="F489" cm="1">
        <f t="array" aca="1" ref="F489" ca="1">INDEX(LU_Years,RANDBETWEEN(1,COUNTA(LU_Years)))</f>
        <v>2022</v>
      </c>
      <c r="G489" t="str" cm="1">
        <f t="array" aca="1" ref="G489" ca="1">INDEX(LU_Categories,RANDBETWEEN(1,COUNTA(LU_Categories)))</f>
        <v>Components</v>
      </c>
      <c r="H489" t="str" cm="1">
        <f t="array" aca="1" ref="H489" ca="1">_xlfn.LET(_xlpm.x,MATCH(G489,LU_Categories,0),_xlpm.y,OFFSET('Lookup Data'!$E$37,,_xlpm.x),_xlpm.z,OFFSET('Lookup Data'!$E$40,,_xlpm.x,_xlpm.y,),INDEX(_xlpm.z,RANDBETWEEN(1,_xlpm.y)))</f>
        <v>Saddles</v>
      </c>
      <c r="I489" s="48">
        <f t="shared" ca="1" si="15"/>
        <v>2900</v>
      </c>
      <c r="J489" s="35">
        <f t="shared" ca="1" si="14"/>
        <v>0.9</v>
      </c>
    </row>
    <row r="490" spans="6:10" x14ac:dyDescent="0.2">
      <c r="F490" cm="1">
        <f t="array" aca="1" ref="F490" ca="1">INDEX(LU_Years,RANDBETWEEN(1,COUNTA(LU_Years)))</f>
        <v>2021</v>
      </c>
      <c r="G490" t="str" cm="1">
        <f t="array" aca="1" ref="G490" ca="1">INDEX(LU_Categories,RANDBETWEEN(1,COUNTA(LU_Categories)))</f>
        <v>Clothing</v>
      </c>
      <c r="H490" t="str" cm="1">
        <f t="array" aca="1" ref="H490" ca="1">_xlfn.LET(_xlpm.x,MATCH(G490,LU_Categories,0),_xlpm.y,OFFSET('Lookup Data'!$E$37,,_xlpm.x),_xlpm.z,OFFSET('Lookup Data'!$E$40,,_xlpm.x,_xlpm.y,),INDEX(_xlpm.z,RANDBETWEEN(1,_xlpm.y)))</f>
        <v>Caps</v>
      </c>
      <c r="I490" s="48">
        <f t="shared" ca="1" si="15"/>
        <v>2800</v>
      </c>
      <c r="J490" s="35">
        <f t="shared" ca="1" si="14"/>
        <v>0.6</v>
      </c>
    </row>
    <row r="491" spans="6:10" x14ac:dyDescent="0.2">
      <c r="F491" cm="1">
        <f t="array" aca="1" ref="F491" ca="1">INDEX(LU_Years,RANDBETWEEN(1,COUNTA(LU_Years)))</f>
        <v>2020</v>
      </c>
      <c r="G491" t="str" cm="1">
        <f t="array" aca="1" ref="G491" ca="1">INDEX(LU_Categories,RANDBETWEEN(1,COUNTA(LU_Categories)))</f>
        <v>Clothing</v>
      </c>
      <c r="H491" t="str" cm="1">
        <f t="array" aca="1" ref="H491" ca="1">_xlfn.LET(_xlpm.x,MATCH(G491,LU_Categories,0),_xlpm.y,OFFSET('Lookup Data'!$E$37,,_xlpm.x),_xlpm.z,OFFSET('Lookup Data'!$E$40,,_xlpm.x,_xlpm.y,),INDEX(_xlpm.z,RANDBETWEEN(1,_xlpm.y)))</f>
        <v>Jerseys</v>
      </c>
      <c r="I491" s="48">
        <f t="shared" ca="1" si="15"/>
        <v>2700</v>
      </c>
      <c r="J491" s="35">
        <f t="shared" ca="1" si="14"/>
        <v>0.3</v>
      </c>
    </row>
    <row r="492" spans="6:10" x14ac:dyDescent="0.2">
      <c r="F492" cm="1">
        <f t="array" aca="1" ref="F492" ca="1">INDEX(LU_Years,RANDBETWEEN(1,COUNTA(LU_Years)))</f>
        <v>2021</v>
      </c>
      <c r="G492" t="str" cm="1">
        <f t="array" aca="1" ref="G492" ca="1">INDEX(LU_Categories,RANDBETWEEN(1,COUNTA(LU_Categories)))</f>
        <v>Clothing</v>
      </c>
      <c r="H492" t="str" cm="1">
        <f t="array" aca="1" ref="H492" ca="1">_xlfn.LET(_xlpm.x,MATCH(G492,LU_Categories,0),_xlpm.y,OFFSET('Lookup Data'!$E$37,,_xlpm.x),_xlpm.z,OFFSET('Lookup Data'!$E$40,,_xlpm.x,_xlpm.y,),INDEX(_xlpm.z,RANDBETWEEN(1,_xlpm.y)))</f>
        <v>Jerseys</v>
      </c>
      <c r="I492" s="48">
        <f t="shared" ca="1" si="15"/>
        <v>100</v>
      </c>
      <c r="J492" s="35">
        <f t="shared" ca="1" si="14"/>
        <v>0.6</v>
      </c>
    </row>
    <row r="493" spans="6:10" x14ac:dyDescent="0.2">
      <c r="F493" cm="1">
        <f t="array" aca="1" ref="F493" ca="1">INDEX(LU_Years,RANDBETWEEN(1,COUNTA(LU_Years)))</f>
        <v>2020</v>
      </c>
      <c r="G493" t="str" cm="1">
        <f t="array" aca="1" ref="G493" ca="1">INDEX(LU_Categories,RANDBETWEEN(1,COUNTA(LU_Categories)))</f>
        <v>Bikes</v>
      </c>
      <c r="H493" t="str" cm="1">
        <f t="array" aca="1" ref="H493" ca="1">_xlfn.LET(_xlpm.x,MATCH(G493,LU_Categories,0),_xlpm.y,OFFSET('Lookup Data'!$E$37,,_xlpm.x),_xlpm.z,OFFSET('Lookup Data'!$E$40,,_xlpm.x,_xlpm.y,),INDEX(_xlpm.z,RANDBETWEEN(1,_xlpm.y)))</f>
        <v>Mountain Bikes</v>
      </c>
      <c r="I493" s="48">
        <f t="shared" ca="1" si="15"/>
        <v>800</v>
      </c>
      <c r="J493" s="35">
        <f t="shared" ca="1" si="14"/>
        <v>0.9</v>
      </c>
    </row>
    <row r="494" spans="6:10" x14ac:dyDescent="0.2">
      <c r="F494" cm="1">
        <f t="array" aca="1" ref="F494" ca="1">INDEX(LU_Years,RANDBETWEEN(1,COUNTA(LU_Years)))</f>
        <v>2020</v>
      </c>
      <c r="G494" t="str" cm="1">
        <f t="array" aca="1" ref="G494" ca="1">INDEX(LU_Categories,RANDBETWEEN(1,COUNTA(LU_Categories)))</f>
        <v>Components</v>
      </c>
      <c r="H494" t="str" cm="1">
        <f t="array" aca="1" ref="H494" ca="1">_xlfn.LET(_xlpm.x,MATCH(G494,LU_Categories,0),_xlpm.y,OFFSET('Lookup Data'!$E$37,,_xlpm.x),_xlpm.z,OFFSET('Lookup Data'!$E$40,,_xlpm.x,_xlpm.y,),INDEX(_xlpm.z,RANDBETWEEN(1,_xlpm.y)))</f>
        <v>Brakes</v>
      </c>
      <c r="I494" s="48">
        <f t="shared" ca="1" si="15"/>
        <v>1500</v>
      </c>
      <c r="J494" s="35">
        <f t="shared" ca="1" si="14"/>
        <v>0.75</v>
      </c>
    </row>
    <row r="495" spans="6:10" x14ac:dyDescent="0.2">
      <c r="F495" cm="1">
        <f t="array" aca="1" ref="F495" ca="1">INDEX(LU_Years,RANDBETWEEN(1,COUNTA(LU_Years)))</f>
        <v>2022</v>
      </c>
      <c r="G495" t="str" cm="1">
        <f t="array" aca="1" ref="G495" ca="1">INDEX(LU_Categories,RANDBETWEEN(1,COUNTA(LU_Categories)))</f>
        <v>Clothing</v>
      </c>
      <c r="H495" t="str" cm="1">
        <f t="array" aca="1" ref="H495" ca="1">_xlfn.LET(_xlpm.x,MATCH(G495,LU_Categories,0),_xlpm.y,OFFSET('Lookup Data'!$E$37,,_xlpm.x),_xlpm.z,OFFSET('Lookup Data'!$E$40,,_xlpm.x,_xlpm.y,),INDEX(_xlpm.z,RANDBETWEEN(1,_xlpm.y)))</f>
        <v>Socks</v>
      </c>
      <c r="I495" s="48">
        <f t="shared" ca="1" si="15"/>
        <v>2500</v>
      </c>
      <c r="J495" s="35">
        <f t="shared" ca="1" si="14"/>
        <v>0.85</v>
      </c>
    </row>
    <row r="496" spans="6:10" x14ac:dyDescent="0.2">
      <c r="F496" cm="1">
        <f t="array" aca="1" ref="F496" ca="1">INDEX(LU_Years,RANDBETWEEN(1,COUNTA(LU_Years)))</f>
        <v>2021</v>
      </c>
      <c r="G496" t="str" cm="1">
        <f t="array" aca="1" ref="G496" ca="1">INDEX(LU_Categories,RANDBETWEEN(1,COUNTA(LU_Categories)))</f>
        <v>Clothing</v>
      </c>
      <c r="H496" t="str" cm="1">
        <f t="array" aca="1" ref="H496" ca="1">_xlfn.LET(_xlpm.x,MATCH(G496,LU_Categories,0),_xlpm.y,OFFSET('Lookup Data'!$E$37,,_xlpm.x),_xlpm.z,OFFSET('Lookup Data'!$E$40,,_xlpm.x,_xlpm.y,),INDEX(_xlpm.z,RANDBETWEEN(1,_xlpm.y)))</f>
        <v>Jerseys</v>
      </c>
      <c r="I496" s="48">
        <f t="shared" ca="1" si="15"/>
        <v>1100</v>
      </c>
      <c r="J496" s="35">
        <f t="shared" ca="1" si="14"/>
        <v>0.65</v>
      </c>
    </row>
    <row r="497" spans="6:10" x14ac:dyDescent="0.2">
      <c r="F497" cm="1">
        <f t="array" aca="1" ref="F497" ca="1">INDEX(LU_Years,RANDBETWEEN(1,COUNTA(LU_Years)))</f>
        <v>2021</v>
      </c>
      <c r="G497" t="str" cm="1">
        <f t="array" aca="1" ref="G497" ca="1">INDEX(LU_Categories,RANDBETWEEN(1,COUNTA(LU_Categories)))</f>
        <v>Accessories</v>
      </c>
      <c r="H497" t="str" cm="1">
        <f t="array" aca="1" ref="H497" ca="1">_xlfn.LET(_xlpm.x,MATCH(G497,LU_Categories,0),_xlpm.y,OFFSET('Lookup Data'!$E$37,,_xlpm.x),_xlpm.z,OFFSET('Lookup Data'!$E$40,,_xlpm.x,_xlpm.y,),INDEX(_xlpm.z,RANDBETWEEN(1,_xlpm.y)))</f>
        <v>Pumps</v>
      </c>
      <c r="I497" s="48">
        <f t="shared" ca="1" si="15"/>
        <v>3600</v>
      </c>
      <c r="J497" s="35">
        <f t="shared" ca="1" si="14"/>
        <v>0.45</v>
      </c>
    </row>
    <row r="498" spans="6:10" x14ac:dyDescent="0.2">
      <c r="F498" cm="1">
        <f t="array" aca="1" ref="F498" ca="1">INDEX(LU_Years,RANDBETWEEN(1,COUNTA(LU_Years)))</f>
        <v>2020</v>
      </c>
      <c r="G498" t="str" cm="1">
        <f t="array" aca="1" ref="G498" ca="1">INDEX(LU_Categories,RANDBETWEEN(1,COUNTA(LU_Categories)))</f>
        <v>Clothing</v>
      </c>
      <c r="H498" t="str" cm="1">
        <f t="array" aca="1" ref="H498" ca="1">_xlfn.LET(_xlpm.x,MATCH(G498,LU_Categories,0),_xlpm.y,OFFSET('Lookup Data'!$E$37,,_xlpm.x),_xlpm.z,OFFSET('Lookup Data'!$E$40,,_xlpm.x,_xlpm.y,),INDEX(_xlpm.z,RANDBETWEEN(1,_xlpm.y)))</f>
        <v>Shorts</v>
      </c>
      <c r="I498" s="48">
        <f t="shared" ca="1" si="15"/>
        <v>4000</v>
      </c>
      <c r="J498" s="35">
        <f t="shared" ca="1" si="14"/>
        <v>0.9</v>
      </c>
    </row>
    <row r="499" spans="6:10" x14ac:dyDescent="0.2">
      <c r="F499" cm="1">
        <f t="array" aca="1" ref="F499" ca="1">INDEX(LU_Years,RANDBETWEEN(1,COUNTA(LU_Years)))</f>
        <v>2021</v>
      </c>
      <c r="G499" t="str" cm="1">
        <f t="array" aca="1" ref="G499" ca="1">INDEX(LU_Categories,RANDBETWEEN(1,COUNTA(LU_Categories)))</f>
        <v>Components</v>
      </c>
      <c r="H499" t="str" cm="1">
        <f t="array" aca="1" ref="H499" ca="1">_xlfn.LET(_xlpm.x,MATCH(G499,LU_Categories,0),_xlpm.y,OFFSET('Lookup Data'!$E$37,,_xlpm.x),_xlpm.z,OFFSET('Lookup Data'!$E$40,,_xlpm.x,_xlpm.y,),INDEX(_xlpm.z,RANDBETWEEN(1,_xlpm.y)))</f>
        <v>Pedals</v>
      </c>
      <c r="I499" s="48">
        <f t="shared" ca="1" si="15"/>
        <v>2900</v>
      </c>
      <c r="J499" s="35">
        <f t="shared" ca="1" si="14"/>
        <v>0.45</v>
      </c>
    </row>
    <row r="500" spans="6:10" x14ac:dyDescent="0.2">
      <c r="F500" cm="1">
        <f t="array" aca="1" ref="F500" ca="1">INDEX(LU_Years,RANDBETWEEN(1,COUNTA(LU_Years)))</f>
        <v>2021</v>
      </c>
      <c r="G500" t="str" cm="1">
        <f t="array" aca="1" ref="G500" ca="1">INDEX(LU_Categories,RANDBETWEEN(1,COUNTA(LU_Categories)))</f>
        <v>Bikes</v>
      </c>
      <c r="H500" t="str" cm="1">
        <f t="array" aca="1" ref="H500" ca="1">_xlfn.LET(_xlpm.x,MATCH(G500,LU_Categories,0),_xlpm.y,OFFSET('Lookup Data'!$E$37,,_xlpm.x),_xlpm.z,OFFSET('Lookup Data'!$E$40,,_xlpm.x,_xlpm.y,),INDEX(_xlpm.z,RANDBETWEEN(1,_xlpm.y)))</f>
        <v>Touring Bikes</v>
      </c>
      <c r="I500" s="48">
        <f t="shared" ca="1" si="15"/>
        <v>200</v>
      </c>
      <c r="J500" s="35">
        <f t="shared" ca="1" si="14"/>
        <v>0.4</v>
      </c>
    </row>
    <row r="501" spans="6:10" x14ac:dyDescent="0.2">
      <c r="F501" cm="1">
        <f t="array" aca="1" ref="F501" ca="1">INDEX(LU_Years,RANDBETWEEN(1,COUNTA(LU_Years)))</f>
        <v>2021</v>
      </c>
      <c r="G501" t="str" cm="1">
        <f t="array" aca="1" ref="G501" ca="1">INDEX(LU_Categories,RANDBETWEEN(1,COUNTA(LU_Categories)))</f>
        <v>Clothing</v>
      </c>
      <c r="H501" t="str" cm="1">
        <f t="array" aca="1" ref="H501" ca="1">_xlfn.LET(_xlpm.x,MATCH(G501,LU_Categories,0),_xlpm.y,OFFSET('Lookup Data'!$E$37,,_xlpm.x),_xlpm.z,OFFSET('Lookup Data'!$E$40,,_xlpm.x,_xlpm.y,),INDEX(_xlpm.z,RANDBETWEEN(1,_xlpm.y)))</f>
        <v>Tights</v>
      </c>
      <c r="I501" s="48">
        <f t="shared" ca="1" si="15"/>
        <v>3500</v>
      </c>
      <c r="J501" s="35">
        <f t="shared" ca="1" si="14"/>
        <v>0.7</v>
      </c>
    </row>
    <row r="502" spans="6:10" x14ac:dyDescent="0.2">
      <c r="F502" cm="1">
        <f t="array" aca="1" ref="F502" ca="1">INDEX(LU_Years,RANDBETWEEN(1,COUNTA(LU_Years)))</f>
        <v>2020</v>
      </c>
      <c r="G502" t="str" cm="1">
        <f t="array" aca="1" ref="G502" ca="1">INDEX(LU_Categories,RANDBETWEEN(1,COUNTA(LU_Categories)))</f>
        <v>Bikes</v>
      </c>
      <c r="H502" t="str" cm="1">
        <f t="array" aca="1" ref="H502" ca="1">_xlfn.LET(_xlpm.x,MATCH(G502,LU_Categories,0),_xlpm.y,OFFSET('Lookup Data'!$E$37,,_xlpm.x),_xlpm.z,OFFSET('Lookup Data'!$E$40,,_xlpm.x,_xlpm.y,),INDEX(_xlpm.z,RANDBETWEEN(1,_xlpm.y)))</f>
        <v>Touring Bikes</v>
      </c>
      <c r="I502" s="48">
        <f t="shared" ca="1" si="15"/>
        <v>500</v>
      </c>
      <c r="J502" s="35">
        <f t="shared" ca="1" si="14"/>
        <v>0.4</v>
      </c>
    </row>
    <row r="503" spans="6:10" x14ac:dyDescent="0.2">
      <c r="F503" cm="1">
        <f t="array" aca="1" ref="F503" ca="1">INDEX(LU_Years,RANDBETWEEN(1,COUNTA(LU_Years)))</f>
        <v>2022</v>
      </c>
      <c r="G503" t="str" cm="1">
        <f t="array" aca="1" ref="G503" ca="1">INDEX(LU_Categories,RANDBETWEEN(1,COUNTA(LU_Categories)))</f>
        <v>Clothing</v>
      </c>
      <c r="H503" t="str" cm="1">
        <f t="array" aca="1" ref="H503" ca="1">_xlfn.LET(_xlpm.x,MATCH(G503,LU_Categories,0),_xlpm.y,OFFSET('Lookup Data'!$E$37,,_xlpm.x),_xlpm.z,OFFSET('Lookup Data'!$E$40,,_xlpm.x,_xlpm.y,),INDEX(_xlpm.z,RANDBETWEEN(1,_xlpm.y)))</f>
        <v>Socks</v>
      </c>
      <c r="I503" s="48">
        <f t="shared" ca="1" si="15"/>
        <v>3900</v>
      </c>
      <c r="J503" s="35">
        <f t="shared" ca="1" si="14"/>
        <v>0.35</v>
      </c>
    </row>
    <row r="504" spans="6:10" x14ac:dyDescent="0.2">
      <c r="F504" cm="1">
        <f t="array" aca="1" ref="F504" ca="1">INDEX(LU_Years,RANDBETWEEN(1,COUNTA(LU_Years)))</f>
        <v>2020</v>
      </c>
      <c r="G504" t="str" cm="1">
        <f t="array" aca="1" ref="G504" ca="1">INDEX(LU_Categories,RANDBETWEEN(1,COUNTA(LU_Categories)))</f>
        <v>Bikes</v>
      </c>
      <c r="H504" t="str" cm="1">
        <f t="array" aca="1" ref="H504" ca="1">_xlfn.LET(_xlpm.x,MATCH(G504,LU_Categories,0),_xlpm.y,OFFSET('Lookup Data'!$E$37,,_xlpm.x),_xlpm.z,OFFSET('Lookup Data'!$E$40,,_xlpm.x,_xlpm.y,),INDEX(_xlpm.z,RANDBETWEEN(1,_xlpm.y)))</f>
        <v>Cargo Bikes</v>
      </c>
      <c r="I504" s="48">
        <f t="shared" ca="1" si="15"/>
        <v>2400</v>
      </c>
      <c r="J504" s="35">
        <f t="shared" ca="1" si="14"/>
        <v>0.2</v>
      </c>
    </row>
    <row r="505" spans="6:10" x14ac:dyDescent="0.2">
      <c r="F505" cm="1">
        <f t="array" aca="1" ref="F505" ca="1">INDEX(LU_Years,RANDBETWEEN(1,COUNTA(LU_Years)))</f>
        <v>2020</v>
      </c>
      <c r="G505" t="str" cm="1">
        <f t="array" aca="1" ref="G505" ca="1">INDEX(LU_Categories,RANDBETWEEN(1,COUNTA(LU_Categories)))</f>
        <v>Bikes</v>
      </c>
      <c r="H505" t="str" cm="1">
        <f t="array" aca="1" ref="H505" ca="1">_xlfn.LET(_xlpm.x,MATCH(G505,LU_Categories,0),_xlpm.y,OFFSET('Lookup Data'!$E$37,,_xlpm.x),_xlpm.z,OFFSET('Lookup Data'!$E$40,,_xlpm.x,_xlpm.y,),INDEX(_xlpm.z,RANDBETWEEN(1,_xlpm.y)))</f>
        <v>Touring Bikes</v>
      </c>
      <c r="I505" s="48">
        <f t="shared" ca="1" si="15"/>
        <v>500</v>
      </c>
      <c r="J505" s="35">
        <f t="shared" ca="1" si="14"/>
        <v>0.95</v>
      </c>
    </row>
    <row r="506" spans="6:10" x14ac:dyDescent="0.2">
      <c r="F506" cm="1">
        <f t="array" aca="1" ref="F506" ca="1">INDEX(LU_Years,RANDBETWEEN(1,COUNTA(LU_Years)))</f>
        <v>2020</v>
      </c>
      <c r="G506" t="str" cm="1">
        <f t="array" aca="1" ref="G506" ca="1">INDEX(LU_Categories,RANDBETWEEN(1,COUNTA(LU_Categories)))</f>
        <v>Bikes</v>
      </c>
      <c r="H506" t="str" cm="1">
        <f t="array" aca="1" ref="H506" ca="1">_xlfn.LET(_xlpm.x,MATCH(G506,LU_Categories,0),_xlpm.y,OFFSET('Lookup Data'!$E$37,,_xlpm.x),_xlpm.z,OFFSET('Lookup Data'!$E$40,,_xlpm.x,_xlpm.y,),INDEX(_xlpm.z,RANDBETWEEN(1,_xlpm.y)))</f>
        <v>Touring Bikes</v>
      </c>
      <c r="I506" s="48">
        <f t="shared" ca="1" si="15"/>
        <v>3500</v>
      </c>
      <c r="J506" s="35">
        <f t="shared" ca="1" si="14"/>
        <v>1</v>
      </c>
    </row>
    <row r="507" spans="6:10" x14ac:dyDescent="0.2">
      <c r="F507" cm="1">
        <f t="array" aca="1" ref="F507" ca="1">INDEX(LU_Years,RANDBETWEEN(1,COUNTA(LU_Years)))</f>
        <v>2020</v>
      </c>
      <c r="G507" t="str" cm="1">
        <f t="array" aca="1" ref="G507" ca="1">INDEX(LU_Categories,RANDBETWEEN(1,COUNTA(LU_Categories)))</f>
        <v>Accessories</v>
      </c>
      <c r="H507" t="str" cm="1">
        <f t="array" aca="1" ref="H507" ca="1">_xlfn.LET(_xlpm.x,MATCH(G507,LU_Categories,0),_xlpm.y,OFFSET('Lookup Data'!$E$37,,_xlpm.x),_xlpm.z,OFFSET('Lookup Data'!$E$40,,_xlpm.x,_xlpm.y,),INDEX(_xlpm.z,RANDBETWEEN(1,_xlpm.y)))</f>
        <v>Helmets</v>
      </c>
      <c r="I507" s="48">
        <f t="shared" ca="1" si="15"/>
        <v>3700</v>
      </c>
      <c r="J507" s="35">
        <f t="shared" ca="1" si="14"/>
        <v>0.8</v>
      </c>
    </row>
    <row r="508" spans="6:10" x14ac:dyDescent="0.2">
      <c r="F508" cm="1">
        <f t="array" aca="1" ref="F508" ca="1">INDEX(LU_Years,RANDBETWEEN(1,COUNTA(LU_Years)))</f>
        <v>2021</v>
      </c>
      <c r="G508" t="str" cm="1">
        <f t="array" aca="1" ref="G508" ca="1">INDEX(LU_Categories,RANDBETWEEN(1,COUNTA(LU_Categories)))</f>
        <v>Clothing</v>
      </c>
      <c r="H508" t="str" cm="1">
        <f t="array" aca="1" ref="H508" ca="1">_xlfn.LET(_xlpm.x,MATCH(G508,LU_Categories,0),_xlpm.y,OFFSET('Lookup Data'!$E$37,,_xlpm.x),_xlpm.z,OFFSET('Lookup Data'!$E$40,,_xlpm.x,_xlpm.y,),INDEX(_xlpm.z,RANDBETWEEN(1,_xlpm.y)))</f>
        <v>Shorts</v>
      </c>
      <c r="I508" s="48">
        <f t="shared" ca="1" si="15"/>
        <v>200</v>
      </c>
      <c r="J508" s="35">
        <f t="shared" ca="1" si="14"/>
        <v>0.95</v>
      </c>
    </row>
    <row r="509" spans="6:10" x14ac:dyDescent="0.2">
      <c r="F509" cm="1">
        <f t="array" aca="1" ref="F509" ca="1">INDEX(LU_Years,RANDBETWEEN(1,COUNTA(LU_Years)))</f>
        <v>2022</v>
      </c>
      <c r="G509" t="str" cm="1">
        <f t="array" aca="1" ref="G509" ca="1">INDEX(LU_Categories,RANDBETWEEN(1,COUNTA(LU_Categories)))</f>
        <v>Clothing</v>
      </c>
      <c r="H509" t="str" cm="1">
        <f t="array" aca="1" ref="H509" ca="1">_xlfn.LET(_xlpm.x,MATCH(G509,LU_Categories,0),_xlpm.y,OFFSET('Lookup Data'!$E$37,,_xlpm.x),_xlpm.z,OFFSET('Lookup Data'!$E$40,,_xlpm.x,_xlpm.y,),INDEX(_xlpm.z,RANDBETWEEN(1,_xlpm.y)))</f>
        <v>Jerseys</v>
      </c>
      <c r="I509" s="48">
        <f t="shared" ca="1" si="15"/>
        <v>200</v>
      </c>
      <c r="J509" s="35">
        <f t="shared" ca="1" si="14"/>
        <v>0.25</v>
      </c>
    </row>
    <row r="510" spans="6:10" x14ac:dyDescent="0.2">
      <c r="F510" cm="1">
        <f t="array" aca="1" ref="F510" ca="1">INDEX(LU_Years,RANDBETWEEN(1,COUNTA(LU_Years)))</f>
        <v>2020</v>
      </c>
      <c r="G510" t="str" cm="1">
        <f t="array" aca="1" ref="G510" ca="1">INDEX(LU_Categories,RANDBETWEEN(1,COUNTA(LU_Categories)))</f>
        <v>Bikes</v>
      </c>
      <c r="H510" t="str" cm="1">
        <f t="array" aca="1" ref="H510" ca="1">_xlfn.LET(_xlpm.x,MATCH(G510,LU_Categories,0),_xlpm.y,OFFSET('Lookup Data'!$E$37,,_xlpm.x),_xlpm.z,OFFSET('Lookup Data'!$E$40,,_xlpm.x,_xlpm.y,),INDEX(_xlpm.z,RANDBETWEEN(1,_xlpm.y)))</f>
        <v>Cargo Bikes</v>
      </c>
      <c r="I510" s="48">
        <f t="shared" ca="1" si="15"/>
        <v>300</v>
      </c>
      <c r="J510" s="35">
        <f t="shared" ca="1" si="14"/>
        <v>0.7</v>
      </c>
    </row>
    <row r="511" spans="6:10" x14ac:dyDescent="0.2">
      <c r="F511" cm="1">
        <f t="array" aca="1" ref="F511" ca="1">INDEX(LU_Years,RANDBETWEEN(1,COUNTA(LU_Years)))</f>
        <v>2020</v>
      </c>
      <c r="G511" t="str" cm="1">
        <f t="array" aca="1" ref="G511" ca="1">INDEX(LU_Categories,RANDBETWEEN(1,COUNTA(LU_Categories)))</f>
        <v>Bikes</v>
      </c>
      <c r="H511" t="str" cm="1">
        <f t="array" aca="1" ref="H511" ca="1">_xlfn.LET(_xlpm.x,MATCH(G511,LU_Categories,0),_xlpm.y,OFFSET('Lookup Data'!$E$37,,_xlpm.x),_xlpm.z,OFFSET('Lookup Data'!$E$40,,_xlpm.x,_xlpm.y,),INDEX(_xlpm.z,RANDBETWEEN(1,_xlpm.y)))</f>
        <v>Cargo Bikes</v>
      </c>
      <c r="I511" s="48">
        <f t="shared" ca="1" si="15"/>
        <v>2200</v>
      </c>
      <c r="J511" s="35">
        <f t="shared" ca="1" si="14"/>
        <v>0.85</v>
      </c>
    </row>
    <row r="512" spans="6:10" x14ac:dyDescent="0.2">
      <c r="F512" cm="1">
        <f t="array" aca="1" ref="F512" ca="1">INDEX(LU_Years,RANDBETWEEN(1,COUNTA(LU_Years)))</f>
        <v>2022</v>
      </c>
      <c r="G512" t="str" cm="1">
        <f t="array" aca="1" ref="G512" ca="1">INDEX(LU_Categories,RANDBETWEEN(1,COUNTA(LU_Categories)))</f>
        <v>Components</v>
      </c>
      <c r="H512" t="str" cm="1">
        <f t="array" aca="1" ref="H512" ca="1">_xlfn.LET(_xlpm.x,MATCH(G512,LU_Categories,0),_xlpm.y,OFFSET('Lookup Data'!$E$37,,_xlpm.x),_xlpm.z,OFFSET('Lookup Data'!$E$40,,_xlpm.x,_xlpm.y,),INDEX(_xlpm.z,RANDBETWEEN(1,_xlpm.y)))</f>
        <v>Saddles</v>
      </c>
      <c r="I512" s="48">
        <f t="shared" ca="1" si="15"/>
        <v>1400</v>
      </c>
      <c r="J512" s="35">
        <f t="shared" ca="1" si="14"/>
        <v>0.55000000000000004</v>
      </c>
    </row>
    <row r="513" spans="6:10" x14ac:dyDescent="0.2">
      <c r="F513" cm="1">
        <f t="array" aca="1" ref="F513" ca="1">INDEX(LU_Years,RANDBETWEEN(1,COUNTA(LU_Years)))</f>
        <v>2022</v>
      </c>
      <c r="G513" t="str" cm="1">
        <f t="array" aca="1" ref="G513" ca="1">INDEX(LU_Categories,RANDBETWEEN(1,COUNTA(LU_Categories)))</f>
        <v>Clothing</v>
      </c>
      <c r="H513" t="str" cm="1">
        <f t="array" aca="1" ref="H513" ca="1">_xlfn.LET(_xlpm.x,MATCH(G513,LU_Categories,0),_xlpm.y,OFFSET('Lookup Data'!$E$37,,_xlpm.x),_xlpm.z,OFFSET('Lookup Data'!$E$40,,_xlpm.x,_xlpm.y,),INDEX(_xlpm.z,RANDBETWEEN(1,_xlpm.y)))</f>
        <v>Tights</v>
      </c>
      <c r="I513" s="48">
        <f t="shared" ca="1" si="15"/>
        <v>300</v>
      </c>
      <c r="J513" s="35">
        <f t="shared" ca="1" si="14"/>
        <v>0.85</v>
      </c>
    </row>
    <row r="514" spans="6:10" x14ac:dyDescent="0.2">
      <c r="F514" cm="1">
        <f t="array" aca="1" ref="F514" ca="1">INDEX(LU_Years,RANDBETWEEN(1,COUNTA(LU_Years)))</f>
        <v>2020</v>
      </c>
      <c r="G514" t="str" cm="1">
        <f t="array" aca="1" ref="G514" ca="1">INDEX(LU_Categories,RANDBETWEEN(1,COUNTA(LU_Categories)))</f>
        <v>Accessories</v>
      </c>
      <c r="H514" t="str" cm="1">
        <f t="array" aca="1" ref="H514" ca="1">_xlfn.LET(_xlpm.x,MATCH(G514,LU_Categories,0),_xlpm.y,OFFSET('Lookup Data'!$E$37,,_xlpm.x),_xlpm.z,OFFSET('Lookup Data'!$E$40,,_xlpm.x,_xlpm.y,),INDEX(_xlpm.z,RANDBETWEEN(1,_xlpm.y)))</f>
        <v>Helmets</v>
      </c>
      <c r="I514" s="48">
        <f t="shared" ca="1" si="15"/>
        <v>2800</v>
      </c>
      <c r="J514" s="35">
        <f t="shared" ca="1" si="14"/>
        <v>0.25</v>
      </c>
    </row>
    <row r="515" spans="6:10" x14ac:dyDescent="0.2">
      <c r="F515" cm="1">
        <f t="array" aca="1" ref="F515" ca="1">INDEX(LU_Years,RANDBETWEEN(1,COUNTA(LU_Years)))</f>
        <v>2021</v>
      </c>
      <c r="G515" t="str" cm="1">
        <f t="array" aca="1" ref="G515" ca="1">INDEX(LU_Categories,RANDBETWEEN(1,COUNTA(LU_Categories)))</f>
        <v>Clothing</v>
      </c>
      <c r="H515" t="str" cm="1">
        <f t="array" aca="1" ref="H515" ca="1">_xlfn.LET(_xlpm.x,MATCH(G515,LU_Categories,0),_xlpm.y,OFFSET('Lookup Data'!$E$37,,_xlpm.x),_xlpm.z,OFFSET('Lookup Data'!$E$40,,_xlpm.x,_xlpm.y,),INDEX(_xlpm.z,RANDBETWEEN(1,_xlpm.y)))</f>
        <v>Caps</v>
      </c>
      <c r="I515" s="48">
        <f t="shared" ca="1" si="15"/>
        <v>1300</v>
      </c>
      <c r="J515" s="35">
        <f t="shared" ca="1" si="14"/>
        <v>0.05</v>
      </c>
    </row>
    <row r="516" spans="6:10" x14ac:dyDescent="0.2">
      <c r="F516" cm="1">
        <f t="array" aca="1" ref="F516" ca="1">INDEX(LU_Years,RANDBETWEEN(1,COUNTA(LU_Years)))</f>
        <v>2020</v>
      </c>
      <c r="G516" t="str" cm="1">
        <f t="array" aca="1" ref="G516" ca="1">INDEX(LU_Categories,RANDBETWEEN(1,COUNTA(LU_Categories)))</f>
        <v>Clothing</v>
      </c>
      <c r="H516" t="str" cm="1">
        <f t="array" aca="1" ref="H516" ca="1">_xlfn.LET(_xlpm.x,MATCH(G516,LU_Categories,0),_xlpm.y,OFFSET('Lookup Data'!$E$37,,_xlpm.x),_xlpm.z,OFFSET('Lookup Data'!$E$40,,_xlpm.x,_xlpm.y,),INDEX(_xlpm.z,RANDBETWEEN(1,_xlpm.y)))</f>
        <v>Socks</v>
      </c>
      <c r="I516" s="48">
        <f t="shared" ca="1" si="15"/>
        <v>4000</v>
      </c>
      <c r="J516" s="35">
        <f t="shared" ca="1" si="14"/>
        <v>0.4</v>
      </c>
    </row>
    <row r="517" spans="6:10" x14ac:dyDescent="0.2">
      <c r="F517" cm="1">
        <f t="array" aca="1" ref="F517" ca="1">INDEX(LU_Years,RANDBETWEEN(1,COUNTA(LU_Years)))</f>
        <v>2022</v>
      </c>
      <c r="G517" t="str" cm="1">
        <f t="array" aca="1" ref="G517" ca="1">INDEX(LU_Categories,RANDBETWEEN(1,COUNTA(LU_Categories)))</f>
        <v>Accessories</v>
      </c>
      <c r="H517" t="str" cm="1">
        <f t="array" aca="1" ref="H517" ca="1">_xlfn.LET(_xlpm.x,MATCH(G517,LU_Categories,0),_xlpm.y,OFFSET('Lookup Data'!$E$37,,_xlpm.x),_xlpm.z,OFFSET('Lookup Data'!$E$40,,_xlpm.x,_xlpm.y,),INDEX(_xlpm.z,RANDBETWEEN(1,_xlpm.y)))</f>
        <v>Tyres and Tubes</v>
      </c>
      <c r="I517" s="48">
        <f t="shared" ca="1" si="15"/>
        <v>1200</v>
      </c>
      <c r="J517" s="35">
        <f t="shared" ca="1" si="14"/>
        <v>0.05</v>
      </c>
    </row>
    <row r="518" spans="6:10" x14ac:dyDescent="0.2">
      <c r="F518" cm="1">
        <f t="array" aca="1" ref="F518" ca="1">INDEX(LU_Years,RANDBETWEEN(1,COUNTA(LU_Years)))</f>
        <v>2022</v>
      </c>
      <c r="G518" t="str" cm="1">
        <f t="array" aca="1" ref="G518" ca="1">INDEX(LU_Categories,RANDBETWEEN(1,COUNTA(LU_Categories)))</f>
        <v>Clothing</v>
      </c>
      <c r="H518" t="str" cm="1">
        <f t="array" aca="1" ref="H518" ca="1">_xlfn.LET(_xlpm.x,MATCH(G518,LU_Categories,0),_xlpm.y,OFFSET('Lookup Data'!$E$37,,_xlpm.x),_xlpm.z,OFFSET('Lookup Data'!$E$40,,_xlpm.x,_xlpm.y,),INDEX(_xlpm.z,RANDBETWEEN(1,_xlpm.y)))</f>
        <v>Gloves</v>
      </c>
      <c r="I518" s="48">
        <f t="shared" ca="1" si="15"/>
        <v>2400</v>
      </c>
      <c r="J518" s="35">
        <f t="shared" ca="1" si="14"/>
        <v>0.65</v>
      </c>
    </row>
    <row r="519" spans="6:10" x14ac:dyDescent="0.2">
      <c r="F519" cm="1">
        <f t="array" aca="1" ref="F519" ca="1">INDEX(LU_Years,RANDBETWEEN(1,COUNTA(LU_Years)))</f>
        <v>2022</v>
      </c>
      <c r="G519" t="str" cm="1">
        <f t="array" aca="1" ref="G519" ca="1">INDEX(LU_Categories,RANDBETWEEN(1,COUNTA(LU_Categories)))</f>
        <v>Clothing</v>
      </c>
      <c r="H519" t="str" cm="1">
        <f t="array" aca="1" ref="H519" ca="1">_xlfn.LET(_xlpm.x,MATCH(G519,LU_Categories,0),_xlpm.y,OFFSET('Lookup Data'!$E$37,,_xlpm.x),_xlpm.z,OFFSET('Lookup Data'!$E$40,,_xlpm.x,_xlpm.y,),INDEX(_xlpm.z,RANDBETWEEN(1,_xlpm.y)))</f>
        <v>Vests</v>
      </c>
      <c r="I519" s="48">
        <f t="shared" ca="1" si="15"/>
        <v>3500</v>
      </c>
      <c r="J519" s="35">
        <f t="shared" ca="1" si="14"/>
        <v>0.7</v>
      </c>
    </row>
    <row r="520" spans="6:10" x14ac:dyDescent="0.2">
      <c r="F520" cm="1">
        <f t="array" aca="1" ref="F520" ca="1">INDEX(LU_Years,RANDBETWEEN(1,COUNTA(LU_Years)))</f>
        <v>2021</v>
      </c>
      <c r="G520" t="str" cm="1">
        <f t="array" aca="1" ref="G520" ca="1">INDEX(LU_Categories,RANDBETWEEN(1,COUNTA(LU_Categories)))</f>
        <v>Clothing</v>
      </c>
      <c r="H520" t="str" cm="1">
        <f t="array" aca="1" ref="H520" ca="1">_xlfn.LET(_xlpm.x,MATCH(G520,LU_Categories,0),_xlpm.y,OFFSET('Lookup Data'!$E$37,,_xlpm.x),_xlpm.z,OFFSET('Lookup Data'!$E$40,,_xlpm.x,_xlpm.y,),INDEX(_xlpm.z,RANDBETWEEN(1,_xlpm.y)))</f>
        <v>Socks</v>
      </c>
      <c r="I520" s="48">
        <f t="shared" ca="1" si="15"/>
        <v>2800</v>
      </c>
      <c r="J520" s="35">
        <f t="shared" ca="1" si="14"/>
        <v>0.55000000000000004</v>
      </c>
    </row>
    <row r="521" spans="6:10" x14ac:dyDescent="0.2">
      <c r="F521" cm="1">
        <f t="array" aca="1" ref="F521" ca="1">INDEX(LU_Years,RANDBETWEEN(1,COUNTA(LU_Years)))</f>
        <v>2021</v>
      </c>
      <c r="G521" t="str" cm="1">
        <f t="array" aca="1" ref="G521" ca="1">INDEX(LU_Categories,RANDBETWEEN(1,COUNTA(LU_Categories)))</f>
        <v>Accessories</v>
      </c>
      <c r="H521" t="str" cm="1">
        <f t="array" aca="1" ref="H521" ca="1">_xlfn.LET(_xlpm.x,MATCH(G521,LU_Categories,0),_xlpm.y,OFFSET('Lookup Data'!$E$37,,_xlpm.x),_xlpm.z,OFFSET('Lookup Data'!$E$40,,_xlpm.x,_xlpm.y,),INDEX(_xlpm.z,RANDBETWEEN(1,_xlpm.y)))</f>
        <v>Bike Racks</v>
      </c>
      <c r="I521" s="48">
        <f t="shared" ca="1" si="15"/>
        <v>3100</v>
      </c>
      <c r="J521" s="35">
        <f t="shared" ca="1" si="14"/>
        <v>0.7</v>
      </c>
    </row>
    <row r="522" spans="6:10" x14ac:dyDescent="0.2">
      <c r="F522" cm="1">
        <f t="array" aca="1" ref="F522" ca="1">INDEX(LU_Years,RANDBETWEEN(1,COUNTA(LU_Years)))</f>
        <v>2021</v>
      </c>
      <c r="G522" t="str" cm="1">
        <f t="array" aca="1" ref="G522" ca="1">INDEX(LU_Categories,RANDBETWEEN(1,COUNTA(LU_Categories)))</f>
        <v>Accessories</v>
      </c>
      <c r="H522" t="str" cm="1">
        <f t="array" aca="1" ref="H522" ca="1">_xlfn.LET(_xlpm.x,MATCH(G522,LU_Categories,0),_xlpm.y,OFFSET('Lookup Data'!$E$37,,_xlpm.x),_xlpm.z,OFFSET('Lookup Data'!$E$40,,_xlpm.x,_xlpm.y,),INDEX(_xlpm.z,RANDBETWEEN(1,_xlpm.y)))</f>
        <v>Bike Racks</v>
      </c>
      <c r="I522" s="48">
        <f t="shared" ca="1" si="15"/>
        <v>3200</v>
      </c>
      <c r="J522" s="35">
        <f t="shared" ca="1" si="14"/>
        <v>0.85</v>
      </c>
    </row>
    <row r="523" spans="6:10" x14ac:dyDescent="0.2">
      <c r="F523" cm="1">
        <f t="array" aca="1" ref="F523" ca="1">INDEX(LU_Years,RANDBETWEEN(1,COUNTA(LU_Years)))</f>
        <v>2022</v>
      </c>
      <c r="G523" t="str" cm="1">
        <f t="array" aca="1" ref="G523" ca="1">INDEX(LU_Categories,RANDBETWEEN(1,COUNTA(LU_Categories)))</f>
        <v>Accessories</v>
      </c>
      <c r="H523" t="str" cm="1">
        <f t="array" aca="1" ref="H523" ca="1">_xlfn.LET(_xlpm.x,MATCH(G523,LU_Categories,0),_xlpm.y,OFFSET('Lookup Data'!$E$37,,_xlpm.x),_xlpm.z,OFFSET('Lookup Data'!$E$40,,_xlpm.x,_xlpm.y,),INDEX(_xlpm.z,RANDBETWEEN(1,_xlpm.y)))</f>
        <v>Locks</v>
      </c>
      <c r="I523" s="48">
        <f t="shared" ca="1" si="15"/>
        <v>3900</v>
      </c>
      <c r="J523" s="35">
        <f t="shared" ca="1" si="14"/>
        <v>0.45</v>
      </c>
    </row>
    <row r="524" spans="6:10" x14ac:dyDescent="0.2">
      <c r="F524" cm="1">
        <f t="array" aca="1" ref="F524" ca="1">INDEX(LU_Years,RANDBETWEEN(1,COUNTA(LU_Years)))</f>
        <v>2022</v>
      </c>
      <c r="G524" t="str" cm="1">
        <f t="array" aca="1" ref="G524" ca="1">INDEX(LU_Categories,RANDBETWEEN(1,COUNTA(LU_Categories)))</f>
        <v>Clothing</v>
      </c>
      <c r="H524" t="str" cm="1">
        <f t="array" aca="1" ref="H524" ca="1">_xlfn.LET(_xlpm.x,MATCH(G524,LU_Categories,0),_xlpm.y,OFFSET('Lookup Data'!$E$37,,_xlpm.x),_xlpm.z,OFFSET('Lookup Data'!$E$40,,_xlpm.x,_xlpm.y,),INDEX(_xlpm.z,RANDBETWEEN(1,_xlpm.y)))</f>
        <v>Bib-Shorts</v>
      </c>
      <c r="I524" s="48">
        <f t="shared" ca="1" si="15"/>
        <v>3500</v>
      </c>
      <c r="J524" s="35">
        <f t="shared" ca="1" si="14"/>
        <v>0.15</v>
      </c>
    </row>
    <row r="525" spans="6:10" x14ac:dyDescent="0.2">
      <c r="F525" cm="1">
        <f t="array" aca="1" ref="F525" ca="1">INDEX(LU_Years,RANDBETWEEN(1,COUNTA(LU_Years)))</f>
        <v>2022</v>
      </c>
      <c r="G525" t="str" cm="1">
        <f t="array" aca="1" ref="G525" ca="1">INDEX(LU_Categories,RANDBETWEEN(1,COUNTA(LU_Categories)))</f>
        <v>Accessories</v>
      </c>
      <c r="H525" t="str" cm="1">
        <f t="array" aca="1" ref="H525" ca="1">_xlfn.LET(_xlpm.x,MATCH(G525,LU_Categories,0),_xlpm.y,OFFSET('Lookup Data'!$E$37,,_xlpm.x),_xlpm.z,OFFSET('Lookup Data'!$E$40,,_xlpm.x,_xlpm.y,),INDEX(_xlpm.z,RANDBETWEEN(1,_xlpm.y)))</f>
        <v>Helmets</v>
      </c>
      <c r="I525" s="48">
        <f t="shared" ca="1" si="15"/>
        <v>100</v>
      </c>
      <c r="J525" s="35">
        <f t="shared" ref="J525:J588" ca="1" si="16">RANDBETWEEN(1,20)/20</f>
        <v>0.85</v>
      </c>
    </row>
    <row r="526" spans="6:10" x14ac:dyDescent="0.2">
      <c r="F526" cm="1">
        <f t="array" aca="1" ref="F526" ca="1">INDEX(LU_Years,RANDBETWEEN(1,COUNTA(LU_Years)))</f>
        <v>2020</v>
      </c>
      <c r="G526" t="str" cm="1">
        <f t="array" aca="1" ref="G526" ca="1">INDEX(LU_Categories,RANDBETWEEN(1,COUNTA(LU_Categories)))</f>
        <v>Clothing</v>
      </c>
      <c r="H526" t="str" cm="1">
        <f t="array" aca="1" ref="H526" ca="1">_xlfn.LET(_xlpm.x,MATCH(G526,LU_Categories,0),_xlpm.y,OFFSET('Lookup Data'!$E$37,,_xlpm.x),_xlpm.z,OFFSET('Lookup Data'!$E$40,,_xlpm.x,_xlpm.y,),INDEX(_xlpm.z,RANDBETWEEN(1,_xlpm.y)))</f>
        <v>Jerseys</v>
      </c>
      <c r="I526" s="48">
        <f t="shared" ref="I526:I589" ca="1" si="17">RANDBETWEEN(1,40)*100</f>
        <v>1800</v>
      </c>
      <c r="J526" s="35">
        <f t="shared" ca="1" si="16"/>
        <v>0.95</v>
      </c>
    </row>
    <row r="527" spans="6:10" x14ac:dyDescent="0.2">
      <c r="F527" cm="1">
        <f t="array" aca="1" ref="F527" ca="1">INDEX(LU_Years,RANDBETWEEN(1,COUNTA(LU_Years)))</f>
        <v>2021</v>
      </c>
      <c r="G527" t="str" cm="1">
        <f t="array" aca="1" ref="G527" ca="1">INDEX(LU_Categories,RANDBETWEEN(1,COUNTA(LU_Categories)))</f>
        <v>Accessories</v>
      </c>
      <c r="H527" t="str" cm="1">
        <f t="array" aca="1" ref="H527" ca="1">_xlfn.LET(_xlpm.x,MATCH(G527,LU_Categories,0),_xlpm.y,OFFSET('Lookup Data'!$E$37,,_xlpm.x),_xlpm.z,OFFSET('Lookup Data'!$E$40,,_xlpm.x,_xlpm.y,),INDEX(_xlpm.z,RANDBETWEEN(1,_xlpm.y)))</f>
        <v>Pumps</v>
      </c>
      <c r="I527" s="48">
        <f t="shared" ca="1" si="17"/>
        <v>2600</v>
      </c>
      <c r="J527" s="35">
        <f t="shared" ca="1" si="16"/>
        <v>0.7</v>
      </c>
    </row>
    <row r="528" spans="6:10" x14ac:dyDescent="0.2">
      <c r="F528" cm="1">
        <f t="array" aca="1" ref="F528" ca="1">INDEX(LU_Years,RANDBETWEEN(1,COUNTA(LU_Years)))</f>
        <v>2020</v>
      </c>
      <c r="G528" t="str" cm="1">
        <f t="array" aca="1" ref="G528" ca="1">INDEX(LU_Categories,RANDBETWEEN(1,COUNTA(LU_Categories)))</f>
        <v>Bikes</v>
      </c>
      <c r="H528" t="str" cm="1">
        <f t="array" aca="1" ref="H528" ca="1">_xlfn.LET(_xlpm.x,MATCH(G528,LU_Categories,0),_xlpm.y,OFFSET('Lookup Data'!$E$37,,_xlpm.x),_xlpm.z,OFFSET('Lookup Data'!$E$40,,_xlpm.x,_xlpm.y,),INDEX(_xlpm.z,RANDBETWEEN(1,_xlpm.y)))</f>
        <v>Road Bikes</v>
      </c>
      <c r="I528" s="48">
        <f t="shared" ca="1" si="17"/>
        <v>3700</v>
      </c>
      <c r="J528" s="35">
        <f t="shared" ca="1" si="16"/>
        <v>0.95</v>
      </c>
    </row>
    <row r="529" spans="6:10" x14ac:dyDescent="0.2">
      <c r="F529" cm="1">
        <f t="array" aca="1" ref="F529" ca="1">INDEX(LU_Years,RANDBETWEEN(1,COUNTA(LU_Years)))</f>
        <v>2021</v>
      </c>
      <c r="G529" t="str" cm="1">
        <f t="array" aca="1" ref="G529" ca="1">INDEX(LU_Categories,RANDBETWEEN(1,COUNTA(LU_Categories)))</f>
        <v>Components</v>
      </c>
      <c r="H529" t="str" cm="1">
        <f t="array" aca="1" ref="H529" ca="1">_xlfn.LET(_xlpm.x,MATCH(G529,LU_Categories,0),_xlpm.y,OFFSET('Lookup Data'!$E$37,,_xlpm.x),_xlpm.z,OFFSET('Lookup Data'!$E$40,,_xlpm.x,_xlpm.y,),INDEX(_xlpm.z,RANDBETWEEN(1,_xlpm.y)))</f>
        <v>Saddles</v>
      </c>
      <c r="I529" s="48">
        <f t="shared" ca="1" si="17"/>
        <v>2200</v>
      </c>
      <c r="J529" s="35">
        <f t="shared" ca="1" si="16"/>
        <v>0.9</v>
      </c>
    </row>
    <row r="530" spans="6:10" x14ac:dyDescent="0.2">
      <c r="F530" cm="1">
        <f t="array" aca="1" ref="F530" ca="1">INDEX(LU_Years,RANDBETWEEN(1,COUNTA(LU_Years)))</f>
        <v>2022</v>
      </c>
      <c r="G530" t="str" cm="1">
        <f t="array" aca="1" ref="G530" ca="1">INDEX(LU_Categories,RANDBETWEEN(1,COUNTA(LU_Categories)))</f>
        <v>Bikes</v>
      </c>
      <c r="H530" t="str" cm="1">
        <f t="array" aca="1" ref="H530" ca="1">_xlfn.LET(_xlpm.x,MATCH(G530,LU_Categories,0),_xlpm.y,OFFSET('Lookup Data'!$E$37,,_xlpm.x),_xlpm.z,OFFSET('Lookup Data'!$E$40,,_xlpm.x,_xlpm.y,),INDEX(_xlpm.z,RANDBETWEEN(1,_xlpm.y)))</f>
        <v>Mountain Bikes</v>
      </c>
      <c r="I530" s="48">
        <f t="shared" ca="1" si="17"/>
        <v>2300</v>
      </c>
      <c r="J530" s="35">
        <f t="shared" ca="1" si="16"/>
        <v>0.9</v>
      </c>
    </row>
    <row r="531" spans="6:10" x14ac:dyDescent="0.2">
      <c r="F531" cm="1">
        <f t="array" aca="1" ref="F531" ca="1">INDEX(LU_Years,RANDBETWEEN(1,COUNTA(LU_Years)))</f>
        <v>2022</v>
      </c>
      <c r="G531" t="str" cm="1">
        <f t="array" aca="1" ref="G531" ca="1">INDEX(LU_Categories,RANDBETWEEN(1,COUNTA(LU_Categories)))</f>
        <v>Components</v>
      </c>
      <c r="H531" t="str" cm="1">
        <f t="array" aca="1" ref="H531" ca="1">_xlfn.LET(_xlpm.x,MATCH(G531,LU_Categories,0),_xlpm.y,OFFSET('Lookup Data'!$E$37,,_xlpm.x),_xlpm.z,OFFSET('Lookup Data'!$E$40,,_xlpm.x,_xlpm.y,),INDEX(_xlpm.z,RANDBETWEEN(1,_xlpm.y)))</f>
        <v>Wheels</v>
      </c>
      <c r="I531" s="48">
        <f t="shared" ca="1" si="17"/>
        <v>800</v>
      </c>
      <c r="J531" s="35">
        <f t="shared" ca="1" si="16"/>
        <v>0.35</v>
      </c>
    </row>
    <row r="532" spans="6:10" x14ac:dyDescent="0.2">
      <c r="F532" cm="1">
        <f t="array" aca="1" ref="F532" ca="1">INDEX(LU_Years,RANDBETWEEN(1,COUNTA(LU_Years)))</f>
        <v>2022</v>
      </c>
      <c r="G532" t="str" cm="1">
        <f t="array" aca="1" ref="G532" ca="1">INDEX(LU_Categories,RANDBETWEEN(1,COUNTA(LU_Categories)))</f>
        <v>Accessories</v>
      </c>
      <c r="H532" t="str" cm="1">
        <f t="array" aca="1" ref="H532" ca="1">_xlfn.LET(_xlpm.x,MATCH(G532,LU_Categories,0),_xlpm.y,OFFSET('Lookup Data'!$E$37,,_xlpm.x),_xlpm.z,OFFSET('Lookup Data'!$E$40,,_xlpm.x,_xlpm.y,),INDEX(_xlpm.z,RANDBETWEEN(1,_xlpm.y)))</f>
        <v>Lights</v>
      </c>
      <c r="I532" s="48">
        <f t="shared" ca="1" si="17"/>
        <v>1600</v>
      </c>
      <c r="J532" s="35">
        <f t="shared" ca="1" si="16"/>
        <v>0.1</v>
      </c>
    </row>
    <row r="533" spans="6:10" x14ac:dyDescent="0.2">
      <c r="F533" cm="1">
        <f t="array" aca="1" ref="F533" ca="1">INDEX(LU_Years,RANDBETWEEN(1,COUNTA(LU_Years)))</f>
        <v>2021</v>
      </c>
      <c r="G533" t="str" cm="1">
        <f t="array" aca="1" ref="G533" ca="1">INDEX(LU_Categories,RANDBETWEEN(1,COUNTA(LU_Categories)))</f>
        <v>Accessories</v>
      </c>
      <c r="H533" t="str" cm="1">
        <f t="array" aca="1" ref="H533" ca="1">_xlfn.LET(_xlpm.x,MATCH(G533,LU_Categories,0),_xlpm.y,OFFSET('Lookup Data'!$E$37,,_xlpm.x),_xlpm.z,OFFSET('Lookup Data'!$E$40,,_xlpm.x,_xlpm.y,),INDEX(_xlpm.z,RANDBETWEEN(1,_xlpm.y)))</f>
        <v>Lights</v>
      </c>
      <c r="I533" s="48">
        <f t="shared" ca="1" si="17"/>
        <v>1600</v>
      </c>
      <c r="J533" s="35">
        <f t="shared" ca="1" si="16"/>
        <v>0.7</v>
      </c>
    </row>
    <row r="534" spans="6:10" x14ac:dyDescent="0.2">
      <c r="F534" cm="1">
        <f t="array" aca="1" ref="F534" ca="1">INDEX(LU_Years,RANDBETWEEN(1,COUNTA(LU_Years)))</f>
        <v>2022</v>
      </c>
      <c r="G534" t="str" cm="1">
        <f t="array" aca="1" ref="G534" ca="1">INDEX(LU_Categories,RANDBETWEEN(1,COUNTA(LU_Categories)))</f>
        <v>Components</v>
      </c>
      <c r="H534" t="str" cm="1">
        <f t="array" aca="1" ref="H534" ca="1">_xlfn.LET(_xlpm.x,MATCH(G534,LU_Categories,0),_xlpm.y,OFFSET('Lookup Data'!$E$37,,_xlpm.x),_xlpm.z,OFFSET('Lookup Data'!$E$40,,_xlpm.x,_xlpm.y,),INDEX(_xlpm.z,RANDBETWEEN(1,_xlpm.y)))</f>
        <v>Saddles</v>
      </c>
      <c r="I534" s="48">
        <f t="shared" ca="1" si="17"/>
        <v>3800</v>
      </c>
      <c r="J534" s="35">
        <f t="shared" ca="1" si="16"/>
        <v>0.9</v>
      </c>
    </row>
    <row r="535" spans="6:10" x14ac:dyDescent="0.2">
      <c r="F535" cm="1">
        <f t="array" aca="1" ref="F535" ca="1">INDEX(LU_Years,RANDBETWEEN(1,COUNTA(LU_Years)))</f>
        <v>2020</v>
      </c>
      <c r="G535" t="str" cm="1">
        <f t="array" aca="1" ref="G535" ca="1">INDEX(LU_Categories,RANDBETWEEN(1,COUNTA(LU_Categories)))</f>
        <v>Clothing</v>
      </c>
      <c r="H535" t="str" cm="1">
        <f t="array" aca="1" ref="H535" ca="1">_xlfn.LET(_xlpm.x,MATCH(G535,LU_Categories,0),_xlpm.y,OFFSET('Lookup Data'!$E$37,,_xlpm.x),_xlpm.z,OFFSET('Lookup Data'!$E$40,,_xlpm.x,_xlpm.y,),INDEX(_xlpm.z,RANDBETWEEN(1,_xlpm.y)))</f>
        <v>Caps</v>
      </c>
      <c r="I535" s="48">
        <f t="shared" ca="1" si="17"/>
        <v>3400</v>
      </c>
      <c r="J535" s="35">
        <f t="shared" ca="1" si="16"/>
        <v>0.35</v>
      </c>
    </row>
    <row r="536" spans="6:10" x14ac:dyDescent="0.2">
      <c r="F536" cm="1">
        <f t="array" aca="1" ref="F536" ca="1">INDEX(LU_Years,RANDBETWEEN(1,COUNTA(LU_Years)))</f>
        <v>2021</v>
      </c>
      <c r="G536" t="str" cm="1">
        <f t="array" aca="1" ref="G536" ca="1">INDEX(LU_Categories,RANDBETWEEN(1,COUNTA(LU_Categories)))</f>
        <v>Clothing</v>
      </c>
      <c r="H536" t="str" cm="1">
        <f t="array" aca="1" ref="H536" ca="1">_xlfn.LET(_xlpm.x,MATCH(G536,LU_Categories,0),_xlpm.y,OFFSET('Lookup Data'!$E$37,,_xlpm.x),_xlpm.z,OFFSET('Lookup Data'!$E$40,,_xlpm.x,_xlpm.y,),INDEX(_xlpm.z,RANDBETWEEN(1,_xlpm.y)))</f>
        <v>Caps</v>
      </c>
      <c r="I536" s="48">
        <f t="shared" ca="1" si="17"/>
        <v>1500</v>
      </c>
      <c r="J536" s="35">
        <f t="shared" ca="1" si="16"/>
        <v>0.7</v>
      </c>
    </row>
    <row r="537" spans="6:10" x14ac:dyDescent="0.2">
      <c r="F537" cm="1">
        <f t="array" aca="1" ref="F537" ca="1">INDEX(LU_Years,RANDBETWEEN(1,COUNTA(LU_Years)))</f>
        <v>2022</v>
      </c>
      <c r="G537" t="str" cm="1">
        <f t="array" aca="1" ref="G537" ca="1">INDEX(LU_Categories,RANDBETWEEN(1,COUNTA(LU_Categories)))</f>
        <v>Clothing</v>
      </c>
      <c r="H537" t="str" cm="1">
        <f t="array" aca="1" ref="H537" ca="1">_xlfn.LET(_xlpm.x,MATCH(G537,LU_Categories,0),_xlpm.y,OFFSET('Lookup Data'!$E$37,,_xlpm.x),_xlpm.z,OFFSET('Lookup Data'!$E$40,,_xlpm.x,_xlpm.y,),INDEX(_xlpm.z,RANDBETWEEN(1,_xlpm.y)))</f>
        <v>Shorts</v>
      </c>
      <c r="I537" s="48">
        <f t="shared" ca="1" si="17"/>
        <v>1400</v>
      </c>
      <c r="J537" s="35">
        <f t="shared" ca="1" si="16"/>
        <v>0.5</v>
      </c>
    </row>
    <row r="538" spans="6:10" x14ac:dyDescent="0.2">
      <c r="F538" cm="1">
        <f t="array" aca="1" ref="F538" ca="1">INDEX(LU_Years,RANDBETWEEN(1,COUNTA(LU_Years)))</f>
        <v>2022</v>
      </c>
      <c r="G538" t="str" cm="1">
        <f t="array" aca="1" ref="G538" ca="1">INDEX(LU_Categories,RANDBETWEEN(1,COUNTA(LU_Categories)))</f>
        <v>Clothing</v>
      </c>
      <c r="H538" t="str" cm="1">
        <f t="array" aca="1" ref="H538" ca="1">_xlfn.LET(_xlpm.x,MATCH(G538,LU_Categories,0),_xlpm.y,OFFSET('Lookup Data'!$E$37,,_xlpm.x),_xlpm.z,OFFSET('Lookup Data'!$E$40,,_xlpm.x,_xlpm.y,),INDEX(_xlpm.z,RANDBETWEEN(1,_xlpm.y)))</f>
        <v>Jerseys</v>
      </c>
      <c r="I538" s="48">
        <f t="shared" ca="1" si="17"/>
        <v>1700</v>
      </c>
      <c r="J538" s="35">
        <f t="shared" ca="1" si="16"/>
        <v>0.95</v>
      </c>
    </row>
    <row r="539" spans="6:10" x14ac:dyDescent="0.2">
      <c r="F539" cm="1">
        <f t="array" aca="1" ref="F539" ca="1">INDEX(LU_Years,RANDBETWEEN(1,COUNTA(LU_Years)))</f>
        <v>2022</v>
      </c>
      <c r="G539" t="str" cm="1">
        <f t="array" aca="1" ref="G539" ca="1">INDEX(LU_Categories,RANDBETWEEN(1,COUNTA(LU_Categories)))</f>
        <v>Clothing</v>
      </c>
      <c r="H539" t="str" cm="1">
        <f t="array" aca="1" ref="H539" ca="1">_xlfn.LET(_xlpm.x,MATCH(G539,LU_Categories,0),_xlpm.y,OFFSET('Lookup Data'!$E$37,,_xlpm.x),_xlpm.z,OFFSET('Lookup Data'!$E$40,,_xlpm.x,_xlpm.y,),INDEX(_xlpm.z,RANDBETWEEN(1,_xlpm.y)))</f>
        <v>Shorts</v>
      </c>
      <c r="I539" s="48">
        <f t="shared" ca="1" si="17"/>
        <v>3600</v>
      </c>
      <c r="J539" s="35">
        <f t="shared" ca="1" si="16"/>
        <v>0.95</v>
      </c>
    </row>
    <row r="540" spans="6:10" x14ac:dyDescent="0.2">
      <c r="F540" cm="1">
        <f t="array" aca="1" ref="F540" ca="1">INDEX(LU_Years,RANDBETWEEN(1,COUNTA(LU_Years)))</f>
        <v>2020</v>
      </c>
      <c r="G540" t="str" cm="1">
        <f t="array" aca="1" ref="G540" ca="1">INDEX(LU_Categories,RANDBETWEEN(1,COUNTA(LU_Categories)))</f>
        <v>Bikes</v>
      </c>
      <c r="H540" t="str" cm="1">
        <f t="array" aca="1" ref="H540" ca="1">_xlfn.LET(_xlpm.x,MATCH(G540,LU_Categories,0),_xlpm.y,OFFSET('Lookup Data'!$E$37,,_xlpm.x),_xlpm.z,OFFSET('Lookup Data'!$E$40,,_xlpm.x,_xlpm.y,),INDEX(_xlpm.z,RANDBETWEEN(1,_xlpm.y)))</f>
        <v>Touring Bikes</v>
      </c>
      <c r="I540" s="48">
        <f t="shared" ca="1" si="17"/>
        <v>1100</v>
      </c>
      <c r="J540" s="35">
        <f t="shared" ca="1" si="16"/>
        <v>0.75</v>
      </c>
    </row>
    <row r="541" spans="6:10" x14ac:dyDescent="0.2">
      <c r="F541" cm="1">
        <f t="array" aca="1" ref="F541" ca="1">INDEX(LU_Years,RANDBETWEEN(1,COUNTA(LU_Years)))</f>
        <v>2020</v>
      </c>
      <c r="G541" t="str" cm="1">
        <f t="array" aca="1" ref="G541" ca="1">INDEX(LU_Categories,RANDBETWEEN(1,COUNTA(LU_Categories)))</f>
        <v>Clothing</v>
      </c>
      <c r="H541" t="str" cm="1">
        <f t="array" aca="1" ref="H541" ca="1">_xlfn.LET(_xlpm.x,MATCH(G541,LU_Categories,0),_xlpm.y,OFFSET('Lookup Data'!$E$37,,_xlpm.x),_xlpm.z,OFFSET('Lookup Data'!$E$40,,_xlpm.x,_xlpm.y,),INDEX(_xlpm.z,RANDBETWEEN(1,_xlpm.y)))</f>
        <v>Gloves</v>
      </c>
      <c r="I541" s="48">
        <f t="shared" ca="1" si="17"/>
        <v>2100</v>
      </c>
      <c r="J541" s="35">
        <f t="shared" ca="1" si="16"/>
        <v>0.9</v>
      </c>
    </row>
    <row r="542" spans="6:10" x14ac:dyDescent="0.2">
      <c r="F542" cm="1">
        <f t="array" aca="1" ref="F542" ca="1">INDEX(LU_Years,RANDBETWEEN(1,COUNTA(LU_Years)))</f>
        <v>2020</v>
      </c>
      <c r="G542" t="str" cm="1">
        <f t="array" aca="1" ref="G542" ca="1">INDEX(LU_Categories,RANDBETWEEN(1,COUNTA(LU_Categories)))</f>
        <v>Components</v>
      </c>
      <c r="H542" t="str" cm="1">
        <f t="array" aca="1" ref="H542" ca="1">_xlfn.LET(_xlpm.x,MATCH(G542,LU_Categories,0),_xlpm.y,OFFSET('Lookup Data'!$E$37,,_xlpm.x),_xlpm.z,OFFSET('Lookup Data'!$E$40,,_xlpm.x,_xlpm.y,),INDEX(_xlpm.z,RANDBETWEEN(1,_xlpm.y)))</f>
        <v>Brakes</v>
      </c>
      <c r="I542" s="48">
        <f t="shared" ca="1" si="17"/>
        <v>100</v>
      </c>
      <c r="J542" s="35">
        <f t="shared" ca="1" si="16"/>
        <v>0.1</v>
      </c>
    </row>
    <row r="543" spans="6:10" x14ac:dyDescent="0.2">
      <c r="F543" cm="1">
        <f t="array" aca="1" ref="F543" ca="1">INDEX(LU_Years,RANDBETWEEN(1,COUNTA(LU_Years)))</f>
        <v>2022</v>
      </c>
      <c r="G543" t="str" cm="1">
        <f t="array" aca="1" ref="G543" ca="1">INDEX(LU_Categories,RANDBETWEEN(1,COUNTA(LU_Categories)))</f>
        <v>Accessories</v>
      </c>
      <c r="H543" t="str" cm="1">
        <f t="array" aca="1" ref="H543" ca="1">_xlfn.LET(_xlpm.x,MATCH(G543,LU_Categories,0),_xlpm.y,OFFSET('Lookup Data'!$E$37,,_xlpm.x),_xlpm.z,OFFSET('Lookup Data'!$E$40,,_xlpm.x,_xlpm.y,),INDEX(_xlpm.z,RANDBETWEEN(1,_xlpm.y)))</f>
        <v>Lights</v>
      </c>
      <c r="I543" s="48">
        <f t="shared" ca="1" si="17"/>
        <v>2400</v>
      </c>
      <c r="J543" s="35">
        <f t="shared" ca="1" si="16"/>
        <v>0.2</v>
      </c>
    </row>
    <row r="544" spans="6:10" x14ac:dyDescent="0.2">
      <c r="F544" cm="1">
        <f t="array" aca="1" ref="F544" ca="1">INDEX(LU_Years,RANDBETWEEN(1,COUNTA(LU_Years)))</f>
        <v>2020</v>
      </c>
      <c r="G544" t="str" cm="1">
        <f t="array" aca="1" ref="G544" ca="1">INDEX(LU_Categories,RANDBETWEEN(1,COUNTA(LU_Categories)))</f>
        <v>Accessories</v>
      </c>
      <c r="H544" t="str" cm="1">
        <f t="array" aca="1" ref="H544" ca="1">_xlfn.LET(_xlpm.x,MATCH(G544,LU_Categories,0),_xlpm.y,OFFSET('Lookup Data'!$E$37,,_xlpm.x),_xlpm.z,OFFSET('Lookup Data'!$E$40,,_xlpm.x,_xlpm.y,),INDEX(_xlpm.z,RANDBETWEEN(1,_xlpm.y)))</f>
        <v>Pumps</v>
      </c>
      <c r="I544" s="48">
        <f t="shared" ca="1" si="17"/>
        <v>2700</v>
      </c>
      <c r="J544" s="35">
        <f t="shared" ca="1" si="16"/>
        <v>0.95</v>
      </c>
    </row>
    <row r="545" spans="6:10" x14ac:dyDescent="0.2">
      <c r="F545" cm="1">
        <f t="array" aca="1" ref="F545" ca="1">INDEX(LU_Years,RANDBETWEEN(1,COUNTA(LU_Years)))</f>
        <v>2022</v>
      </c>
      <c r="G545" t="str" cm="1">
        <f t="array" aca="1" ref="G545" ca="1">INDEX(LU_Categories,RANDBETWEEN(1,COUNTA(LU_Categories)))</f>
        <v>Components</v>
      </c>
      <c r="H545" t="str" cm="1">
        <f t="array" aca="1" ref="H545" ca="1">_xlfn.LET(_xlpm.x,MATCH(G545,LU_Categories,0),_xlpm.y,OFFSET('Lookup Data'!$E$37,,_xlpm.x),_xlpm.z,OFFSET('Lookup Data'!$E$40,,_xlpm.x,_xlpm.y,),INDEX(_xlpm.z,RANDBETWEEN(1,_xlpm.y)))</f>
        <v>Bottom Brackets</v>
      </c>
      <c r="I545" s="48">
        <f t="shared" ca="1" si="17"/>
        <v>1200</v>
      </c>
      <c r="J545" s="35">
        <f t="shared" ca="1" si="16"/>
        <v>0.5</v>
      </c>
    </row>
    <row r="546" spans="6:10" x14ac:dyDescent="0.2">
      <c r="F546" cm="1">
        <f t="array" aca="1" ref="F546" ca="1">INDEX(LU_Years,RANDBETWEEN(1,COUNTA(LU_Years)))</f>
        <v>2020</v>
      </c>
      <c r="G546" t="str" cm="1">
        <f t="array" aca="1" ref="G546" ca="1">INDEX(LU_Categories,RANDBETWEEN(1,COUNTA(LU_Categories)))</f>
        <v>Bikes</v>
      </c>
      <c r="H546" t="str" cm="1">
        <f t="array" aca="1" ref="H546" ca="1">_xlfn.LET(_xlpm.x,MATCH(G546,LU_Categories,0),_xlpm.y,OFFSET('Lookup Data'!$E$37,,_xlpm.x),_xlpm.z,OFFSET('Lookup Data'!$E$40,,_xlpm.x,_xlpm.y,),INDEX(_xlpm.z,RANDBETWEEN(1,_xlpm.y)))</f>
        <v>Touring Bikes</v>
      </c>
      <c r="I546" s="48">
        <f t="shared" ca="1" si="17"/>
        <v>3300</v>
      </c>
      <c r="J546" s="35">
        <f t="shared" ca="1" si="16"/>
        <v>0.2</v>
      </c>
    </row>
    <row r="547" spans="6:10" x14ac:dyDescent="0.2">
      <c r="F547" cm="1">
        <f t="array" aca="1" ref="F547" ca="1">INDEX(LU_Years,RANDBETWEEN(1,COUNTA(LU_Years)))</f>
        <v>2022</v>
      </c>
      <c r="G547" t="str" cm="1">
        <f t="array" aca="1" ref="G547" ca="1">INDEX(LU_Categories,RANDBETWEEN(1,COUNTA(LU_Categories)))</f>
        <v>Accessories</v>
      </c>
      <c r="H547" t="str" cm="1">
        <f t="array" aca="1" ref="H547" ca="1">_xlfn.LET(_xlpm.x,MATCH(G547,LU_Categories,0),_xlpm.y,OFFSET('Lookup Data'!$E$37,,_xlpm.x),_xlpm.z,OFFSET('Lookup Data'!$E$40,,_xlpm.x,_xlpm.y,),INDEX(_xlpm.z,RANDBETWEEN(1,_xlpm.y)))</f>
        <v>Lights</v>
      </c>
      <c r="I547" s="48">
        <f t="shared" ca="1" si="17"/>
        <v>2600</v>
      </c>
      <c r="J547" s="35">
        <f t="shared" ca="1" si="16"/>
        <v>0.05</v>
      </c>
    </row>
    <row r="548" spans="6:10" x14ac:dyDescent="0.2">
      <c r="F548" cm="1">
        <f t="array" aca="1" ref="F548" ca="1">INDEX(LU_Years,RANDBETWEEN(1,COUNTA(LU_Years)))</f>
        <v>2020</v>
      </c>
      <c r="G548" t="str" cm="1">
        <f t="array" aca="1" ref="G548" ca="1">INDEX(LU_Categories,RANDBETWEEN(1,COUNTA(LU_Categories)))</f>
        <v>Components</v>
      </c>
      <c r="H548" t="str" cm="1">
        <f t="array" aca="1" ref="H548" ca="1">_xlfn.LET(_xlpm.x,MATCH(G548,LU_Categories,0),_xlpm.y,OFFSET('Lookup Data'!$E$37,,_xlpm.x),_xlpm.z,OFFSET('Lookup Data'!$E$40,,_xlpm.x,_xlpm.y,),INDEX(_xlpm.z,RANDBETWEEN(1,_xlpm.y)))</f>
        <v>Saddles</v>
      </c>
      <c r="I548" s="48">
        <f t="shared" ca="1" si="17"/>
        <v>2100</v>
      </c>
      <c r="J548" s="35">
        <f t="shared" ca="1" si="16"/>
        <v>0.7</v>
      </c>
    </row>
    <row r="549" spans="6:10" x14ac:dyDescent="0.2">
      <c r="F549" cm="1">
        <f t="array" aca="1" ref="F549" ca="1">INDEX(LU_Years,RANDBETWEEN(1,COUNTA(LU_Years)))</f>
        <v>2021</v>
      </c>
      <c r="G549" t="str" cm="1">
        <f t="array" aca="1" ref="G549" ca="1">INDEX(LU_Categories,RANDBETWEEN(1,COUNTA(LU_Categories)))</f>
        <v>Clothing</v>
      </c>
      <c r="H549" t="str" cm="1">
        <f t="array" aca="1" ref="H549" ca="1">_xlfn.LET(_xlpm.x,MATCH(G549,LU_Categories,0),_xlpm.y,OFFSET('Lookup Data'!$E$37,,_xlpm.x),_xlpm.z,OFFSET('Lookup Data'!$E$40,,_xlpm.x,_xlpm.y,),INDEX(_xlpm.z,RANDBETWEEN(1,_xlpm.y)))</f>
        <v>Socks</v>
      </c>
      <c r="I549" s="48">
        <f t="shared" ca="1" si="17"/>
        <v>2400</v>
      </c>
      <c r="J549" s="35">
        <f t="shared" ca="1" si="16"/>
        <v>0.15</v>
      </c>
    </row>
    <row r="550" spans="6:10" x14ac:dyDescent="0.2">
      <c r="F550" cm="1">
        <f t="array" aca="1" ref="F550" ca="1">INDEX(LU_Years,RANDBETWEEN(1,COUNTA(LU_Years)))</f>
        <v>2021</v>
      </c>
      <c r="G550" t="str" cm="1">
        <f t="array" aca="1" ref="G550" ca="1">INDEX(LU_Categories,RANDBETWEEN(1,COUNTA(LU_Categories)))</f>
        <v>Components</v>
      </c>
      <c r="H550" t="str" cm="1">
        <f t="array" aca="1" ref="H550" ca="1">_xlfn.LET(_xlpm.x,MATCH(G550,LU_Categories,0),_xlpm.y,OFFSET('Lookup Data'!$E$37,,_xlpm.x),_xlpm.z,OFFSET('Lookup Data'!$E$40,,_xlpm.x,_xlpm.y,),INDEX(_xlpm.z,RANDBETWEEN(1,_xlpm.y)))</f>
        <v>Saddles</v>
      </c>
      <c r="I550" s="48">
        <f t="shared" ca="1" si="17"/>
        <v>1300</v>
      </c>
      <c r="J550" s="35">
        <f t="shared" ca="1" si="16"/>
        <v>0.15</v>
      </c>
    </row>
    <row r="551" spans="6:10" x14ac:dyDescent="0.2">
      <c r="F551" cm="1">
        <f t="array" aca="1" ref="F551" ca="1">INDEX(LU_Years,RANDBETWEEN(1,COUNTA(LU_Years)))</f>
        <v>2021</v>
      </c>
      <c r="G551" t="str" cm="1">
        <f t="array" aca="1" ref="G551" ca="1">INDEX(LU_Categories,RANDBETWEEN(1,COUNTA(LU_Categories)))</f>
        <v>Components</v>
      </c>
      <c r="H551" t="str" cm="1">
        <f t="array" aca="1" ref="H551" ca="1">_xlfn.LET(_xlpm.x,MATCH(G551,LU_Categories,0),_xlpm.y,OFFSET('Lookup Data'!$E$37,,_xlpm.x),_xlpm.z,OFFSET('Lookup Data'!$E$40,,_xlpm.x,_xlpm.y,),INDEX(_xlpm.z,RANDBETWEEN(1,_xlpm.y)))</f>
        <v>Brakes</v>
      </c>
      <c r="I551" s="48">
        <f t="shared" ca="1" si="17"/>
        <v>2300</v>
      </c>
      <c r="J551" s="35">
        <f t="shared" ca="1" si="16"/>
        <v>0.25</v>
      </c>
    </row>
    <row r="552" spans="6:10" x14ac:dyDescent="0.2">
      <c r="F552" cm="1">
        <f t="array" aca="1" ref="F552" ca="1">INDEX(LU_Years,RANDBETWEEN(1,COUNTA(LU_Years)))</f>
        <v>2022</v>
      </c>
      <c r="G552" t="str" cm="1">
        <f t="array" aca="1" ref="G552" ca="1">INDEX(LU_Categories,RANDBETWEEN(1,COUNTA(LU_Categories)))</f>
        <v>Accessories</v>
      </c>
      <c r="H552" t="str" cm="1">
        <f t="array" aca="1" ref="H552" ca="1">_xlfn.LET(_xlpm.x,MATCH(G552,LU_Categories,0),_xlpm.y,OFFSET('Lookup Data'!$E$37,,_xlpm.x),_xlpm.z,OFFSET('Lookup Data'!$E$40,,_xlpm.x,_xlpm.y,),INDEX(_xlpm.z,RANDBETWEEN(1,_xlpm.y)))</f>
        <v>Pumps</v>
      </c>
      <c r="I552" s="48">
        <f t="shared" ca="1" si="17"/>
        <v>800</v>
      </c>
      <c r="J552" s="35">
        <f t="shared" ca="1" si="16"/>
        <v>0.65</v>
      </c>
    </row>
    <row r="553" spans="6:10" x14ac:dyDescent="0.2">
      <c r="F553" cm="1">
        <f t="array" aca="1" ref="F553" ca="1">INDEX(LU_Years,RANDBETWEEN(1,COUNTA(LU_Years)))</f>
        <v>2021</v>
      </c>
      <c r="G553" t="str" cm="1">
        <f t="array" aca="1" ref="G553" ca="1">INDEX(LU_Categories,RANDBETWEEN(1,COUNTA(LU_Categories)))</f>
        <v>Accessories</v>
      </c>
      <c r="H553" t="str" cm="1">
        <f t="array" aca="1" ref="H553" ca="1">_xlfn.LET(_xlpm.x,MATCH(G553,LU_Categories,0),_xlpm.y,OFFSET('Lookup Data'!$E$37,,_xlpm.x),_xlpm.z,OFFSET('Lookup Data'!$E$40,,_xlpm.x,_xlpm.y,),INDEX(_xlpm.z,RANDBETWEEN(1,_xlpm.y)))</f>
        <v>Lights</v>
      </c>
      <c r="I553" s="48">
        <f t="shared" ca="1" si="17"/>
        <v>200</v>
      </c>
      <c r="J553" s="35">
        <f t="shared" ca="1" si="16"/>
        <v>0.35</v>
      </c>
    </row>
    <row r="554" spans="6:10" x14ac:dyDescent="0.2">
      <c r="F554" cm="1">
        <f t="array" aca="1" ref="F554" ca="1">INDEX(LU_Years,RANDBETWEEN(1,COUNTA(LU_Years)))</f>
        <v>2021</v>
      </c>
      <c r="G554" t="str" cm="1">
        <f t="array" aca="1" ref="G554" ca="1">INDEX(LU_Categories,RANDBETWEEN(1,COUNTA(LU_Categories)))</f>
        <v>Bikes</v>
      </c>
      <c r="H554" t="str" cm="1">
        <f t="array" aca="1" ref="H554" ca="1">_xlfn.LET(_xlpm.x,MATCH(G554,LU_Categories,0),_xlpm.y,OFFSET('Lookup Data'!$E$37,,_xlpm.x),_xlpm.z,OFFSET('Lookup Data'!$E$40,,_xlpm.x,_xlpm.y,),INDEX(_xlpm.z,RANDBETWEEN(1,_xlpm.y)))</f>
        <v>Touring Bikes</v>
      </c>
      <c r="I554" s="48">
        <f t="shared" ca="1" si="17"/>
        <v>1000</v>
      </c>
      <c r="J554" s="35">
        <f t="shared" ca="1" si="16"/>
        <v>0.65</v>
      </c>
    </row>
    <row r="555" spans="6:10" x14ac:dyDescent="0.2">
      <c r="F555" cm="1">
        <f t="array" aca="1" ref="F555" ca="1">INDEX(LU_Years,RANDBETWEEN(1,COUNTA(LU_Years)))</f>
        <v>2020</v>
      </c>
      <c r="G555" t="str" cm="1">
        <f t="array" aca="1" ref="G555" ca="1">INDEX(LU_Categories,RANDBETWEEN(1,COUNTA(LU_Categories)))</f>
        <v>Clothing</v>
      </c>
      <c r="H555" t="str" cm="1">
        <f t="array" aca="1" ref="H555" ca="1">_xlfn.LET(_xlpm.x,MATCH(G555,LU_Categories,0),_xlpm.y,OFFSET('Lookup Data'!$E$37,,_xlpm.x),_xlpm.z,OFFSET('Lookup Data'!$E$40,,_xlpm.x,_xlpm.y,),INDEX(_xlpm.z,RANDBETWEEN(1,_xlpm.y)))</f>
        <v>Vests</v>
      </c>
      <c r="I555" s="48">
        <f t="shared" ca="1" si="17"/>
        <v>1800</v>
      </c>
      <c r="J555" s="35">
        <f t="shared" ca="1" si="16"/>
        <v>0.55000000000000004</v>
      </c>
    </row>
    <row r="556" spans="6:10" x14ac:dyDescent="0.2">
      <c r="F556" cm="1">
        <f t="array" aca="1" ref="F556" ca="1">INDEX(LU_Years,RANDBETWEEN(1,COUNTA(LU_Years)))</f>
        <v>2020</v>
      </c>
      <c r="G556" t="str" cm="1">
        <f t="array" aca="1" ref="G556" ca="1">INDEX(LU_Categories,RANDBETWEEN(1,COUNTA(LU_Categories)))</f>
        <v>Components</v>
      </c>
      <c r="H556" t="str" cm="1">
        <f t="array" aca="1" ref="H556" ca="1">_xlfn.LET(_xlpm.x,MATCH(G556,LU_Categories,0),_xlpm.y,OFFSET('Lookup Data'!$E$37,,_xlpm.x),_xlpm.z,OFFSET('Lookup Data'!$E$40,,_xlpm.x,_xlpm.y,),INDEX(_xlpm.z,RANDBETWEEN(1,_xlpm.y)))</f>
        <v>Bottom Brackets</v>
      </c>
      <c r="I556" s="48">
        <f t="shared" ca="1" si="17"/>
        <v>3100</v>
      </c>
      <c r="J556" s="35">
        <f t="shared" ca="1" si="16"/>
        <v>0.1</v>
      </c>
    </row>
    <row r="557" spans="6:10" x14ac:dyDescent="0.2">
      <c r="F557" cm="1">
        <f t="array" aca="1" ref="F557" ca="1">INDEX(LU_Years,RANDBETWEEN(1,COUNTA(LU_Years)))</f>
        <v>2022</v>
      </c>
      <c r="G557" t="str" cm="1">
        <f t="array" aca="1" ref="G557" ca="1">INDEX(LU_Categories,RANDBETWEEN(1,COUNTA(LU_Categories)))</f>
        <v>Components</v>
      </c>
      <c r="H557" t="str" cm="1">
        <f t="array" aca="1" ref="H557" ca="1">_xlfn.LET(_xlpm.x,MATCH(G557,LU_Categories,0),_xlpm.y,OFFSET('Lookup Data'!$E$37,,_xlpm.x),_xlpm.z,OFFSET('Lookup Data'!$E$40,,_xlpm.x,_xlpm.y,),INDEX(_xlpm.z,RANDBETWEEN(1,_xlpm.y)))</f>
        <v>Chains</v>
      </c>
      <c r="I557" s="48">
        <f t="shared" ca="1" si="17"/>
        <v>1100</v>
      </c>
      <c r="J557" s="35">
        <f t="shared" ca="1" si="16"/>
        <v>0.85</v>
      </c>
    </row>
    <row r="558" spans="6:10" x14ac:dyDescent="0.2">
      <c r="F558" cm="1">
        <f t="array" aca="1" ref="F558" ca="1">INDEX(LU_Years,RANDBETWEEN(1,COUNTA(LU_Years)))</f>
        <v>2021</v>
      </c>
      <c r="G558" t="str" cm="1">
        <f t="array" aca="1" ref="G558" ca="1">INDEX(LU_Categories,RANDBETWEEN(1,COUNTA(LU_Categories)))</f>
        <v>Components</v>
      </c>
      <c r="H558" t="str" cm="1">
        <f t="array" aca="1" ref="H558" ca="1">_xlfn.LET(_xlpm.x,MATCH(G558,LU_Categories,0),_xlpm.y,OFFSET('Lookup Data'!$E$37,,_xlpm.x),_xlpm.z,OFFSET('Lookup Data'!$E$40,,_xlpm.x,_xlpm.y,),INDEX(_xlpm.z,RANDBETWEEN(1,_xlpm.y)))</f>
        <v>Pedals</v>
      </c>
      <c r="I558" s="48">
        <f t="shared" ca="1" si="17"/>
        <v>2700</v>
      </c>
      <c r="J558" s="35">
        <f t="shared" ca="1" si="16"/>
        <v>0.2</v>
      </c>
    </row>
    <row r="559" spans="6:10" x14ac:dyDescent="0.2">
      <c r="F559" cm="1">
        <f t="array" aca="1" ref="F559" ca="1">INDEX(LU_Years,RANDBETWEEN(1,COUNTA(LU_Years)))</f>
        <v>2020</v>
      </c>
      <c r="G559" t="str" cm="1">
        <f t="array" aca="1" ref="G559" ca="1">INDEX(LU_Categories,RANDBETWEEN(1,COUNTA(LU_Categories)))</f>
        <v>Components</v>
      </c>
      <c r="H559" t="str" cm="1">
        <f t="array" aca="1" ref="H559" ca="1">_xlfn.LET(_xlpm.x,MATCH(G559,LU_Categories,0),_xlpm.y,OFFSET('Lookup Data'!$E$37,,_xlpm.x),_xlpm.z,OFFSET('Lookup Data'!$E$40,,_xlpm.x,_xlpm.y,),INDEX(_xlpm.z,RANDBETWEEN(1,_xlpm.y)))</f>
        <v>Brakes</v>
      </c>
      <c r="I559" s="48">
        <f t="shared" ca="1" si="17"/>
        <v>3900</v>
      </c>
      <c r="J559" s="35">
        <f t="shared" ca="1" si="16"/>
        <v>0.6</v>
      </c>
    </row>
    <row r="560" spans="6:10" x14ac:dyDescent="0.2">
      <c r="F560" cm="1">
        <f t="array" aca="1" ref="F560" ca="1">INDEX(LU_Years,RANDBETWEEN(1,COUNTA(LU_Years)))</f>
        <v>2022</v>
      </c>
      <c r="G560" t="str" cm="1">
        <f t="array" aca="1" ref="G560" ca="1">INDEX(LU_Categories,RANDBETWEEN(1,COUNTA(LU_Categories)))</f>
        <v>Accessories</v>
      </c>
      <c r="H560" t="str" cm="1">
        <f t="array" aca="1" ref="H560" ca="1">_xlfn.LET(_xlpm.x,MATCH(G560,LU_Categories,0),_xlpm.y,OFFSET('Lookup Data'!$E$37,,_xlpm.x),_xlpm.z,OFFSET('Lookup Data'!$E$40,,_xlpm.x,_xlpm.y,),INDEX(_xlpm.z,RANDBETWEEN(1,_xlpm.y)))</f>
        <v>Bike Racks</v>
      </c>
      <c r="I560" s="48">
        <f t="shared" ca="1" si="17"/>
        <v>2900</v>
      </c>
      <c r="J560" s="35">
        <f t="shared" ca="1" si="16"/>
        <v>0.95</v>
      </c>
    </row>
    <row r="561" spans="6:10" x14ac:dyDescent="0.2">
      <c r="F561" cm="1">
        <f t="array" aca="1" ref="F561" ca="1">INDEX(LU_Years,RANDBETWEEN(1,COUNTA(LU_Years)))</f>
        <v>2022</v>
      </c>
      <c r="G561" t="str" cm="1">
        <f t="array" aca="1" ref="G561" ca="1">INDEX(LU_Categories,RANDBETWEEN(1,COUNTA(LU_Categories)))</f>
        <v>Bikes</v>
      </c>
      <c r="H561" t="str" cm="1">
        <f t="array" aca="1" ref="H561" ca="1">_xlfn.LET(_xlpm.x,MATCH(G561,LU_Categories,0),_xlpm.y,OFFSET('Lookup Data'!$E$37,,_xlpm.x),_xlpm.z,OFFSET('Lookup Data'!$E$40,,_xlpm.x,_xlpm.y,),INDEX(_xlpm.z,RANDBETWEEN(1,_xlpm.y)))</f>
        <v>Cargo Bikes</v>
      </c>
      <c r="I561" s="48">
        <f t="shared" ca="1" si="17"/>
        <v>3800</v>
      </c>
      <c r="J561" s="35">
        <f t="shared" ca="1" si="16"/>
        <v>0.8</v>
      </c>
    </row>
    <row r="562" spans="6:10" x14ac:dyDescent="0.2">
      <c r="F562" cm="1">
        <f t="array" aca="1" ref="F562" ca="1">INDEX(LU_Years,RANDBETWEEN(1,COUNTA(LU_Years)))</f>
        <v>2022</v>
      </c>
      <c r="G562" t="str" cm="1">
        <f t="array" aca="1" ref="G562" ca="1">INDEX(LU_Categories,RANDBETWEEN(1,COUNTA(LU_Categories)))</f>
        <v>Bikes</v>
      </c>
      <c r="H562" t="str" cm="1">
        <f t="array" aca="1" ref="H562" ca="1">_xlfn.LET(_xlpm.x,MATCH(G562,LU_Categories,0),_xlpm.y,OFFSET('Lookup Data'!$E$37,,_xlpm.x),_xlpm.z,OFFSET('Lookup Data'!$E$40,,_xlpm.x,_xlpm.y,),INDEX(_xlpm.z,RANDBETWEEN(1,_xlpm.y)))</f>
        <v>Cargo Bikes</v>
      </c>
      <c r="I562" s="48">
        <f t="shared" ca="1" si="17"/>
        <v>100</v>
      </c>
      <c r="J562" s="35">
        <f t="shared" ca="1" si="16"/>
        <v>0.8</v>
      </c>
    </row>
    <row r="563" spans="6:10" x14ac:dyDescent="0.2">
      <c r="F563" cm="1">
        <f t="array" aca="1" ref="F563" ca="1">INDEX(LU_Years,RANDBETWEEN(1,COUNTA(LU_Years)))</f>
        <v>2022</v>
      </c>
      <c r="G563" t="str" cm="1">
        <f t="array" aca="1" ref="G563" ca="1">INDEX(LU_Categories,RANDBETWEEN(1,COUNTA(LU_Categories)))</f>
        <v>Components</v>
      </c>
      <c r="H563" t="str" cm="1">
        <f t="array" aca="1" ref="H563" ca="1">_xlfn.LET(_xlpm.x,MATCH(G563,LU_Categories,0),_xlpm.y,OFFSET('Lookup Data'!$E$37,,_xlpm.x),_xlpm.z,OFFSET('Lookup Data'!$E$40,,_xlpm.x,_xlpm.y,),INDEX(_xlpm.z,RANDBETWEEN(1,_xlpm.y)))</f>
        <v>Saddles</v>
      </c>
      <c r="I563" s="48">
        <f t="shared" ca="1" si="17"/>
        <v>3100</v>
      </c>
      <c r="J563" s="35">
        <f t="shared" ca="1" si="16"/>
        <v>0.1</v>
      </c>
    </row>
    <row r="564" spans="6:10" x14ac:dyDescent="0.2">
      <c r="F564" cm="1">
        <f t="array" aca="1" ref="F564" ca="1">INDEX(LU_Years,RANDBETWEEN(1,COUNTA(LU_Years)))</f>
        <v>2021</v>
      </c>
      <c r="G564" t="str" cm="1">
        <f t="array" aca="1" ref="G564" ca="1">INDEX(LU_Categories,RANDBETWEEN(1,COUNTA(LU_Categories)))</f>
        <v>Bikes</v>
      </c>
      <c r="H564" t="str" cm="1">
        <f t="array" aca="1" ref="H564" ca="1">_xlfn.LET(_xlpm.x,MATCH(G564,LU_Categories,0),_xlpm.y,OFFSET('Lookup Data'!$E$37,,_xlpm.x),_xlpm.z,OFFSET('Lookup Data'!$E$40,,_xlpm.x,_xlpm.y,),INDEX(_xlpm.z,RANDBETWEEN(1,_xlpm.y)))</f>
        <v>Mountain Bikes</v>
      </c>
      <c r="I564" s="48">
        <f t="shared" ca="1" si="17"/>
        <v>3800</v>
      </c>
      <c r="J564" s="35">
        <f t="shared" ca="1" si="16"/>
        <v>0.55000000000000004</v>
      </c>
    </row>
    <row r="565" spans="6:10" x14ac:dyDescent="0.2">
      <c r="F565" cm="1">
        <f t="array" aca="1" ref="F565" ca="1">INDEX(LU_Years,RANDBETWEEN(1,COUNTA(LU_Years)))</f>
        <v>2022</v>
      </c>
      <c r="G565" t="str" cm="1">
        <f t="array" aca="1" ref="G565" ca="1">INDEX(LU_Categories,RANDBETWEEN(1,COUNTA(LU_Categories)))</f>
        <v>Clothing</v>
      </c>
      <c r="H565" t="str" cm="1">
        <f t="array" aca="1" ref="H565" ca="1">_xlfn.LET(_xlpm.x,MATCH(G565,LU_Categories,0),_xlpm.y,OFFSET('Lookup Data'!$E$37,,_xlpm.x),_xlpm.z,OFFSET('Lookup Data'!$E$40,,_xlpm.x,_xlpm.y,),INDEX(_xlpm.z,RANDBETWEEN(1,_xlpm.y)))</f>
        <v>Gloves</v>
      </c>
      <c r="I565" s="48">
        <f t="shared" ca="1" si="17"/>
        <v>3700</v>
      </c>
      <c r="J565" s="35">
        <f t="shared" ca="1" si="16"/>
        <v>0.8</v>
      </c>
    </row>
    <row r="566" spans="6:10" x14ac:dyDescent="0.2">
      <c r="F566" cm="1">
        <f t="array" aca="1" ref="F566" ca="1">INDEX(LU_Years,RANDBETWEEN(1,COUNTA(LU_Years)))</f>
        <v>2022</v>
      </c>
      <c r="G566" t="str" cm="1">
        <f t="array" aca="1" ref="G566" ca="1">INDEX(LU_Categories,RANDBETWEEN(1,COUNTA(LU_Categories)))</f>
        <v>Accessories</v>
      </c>
      <c r="H566" t="str" cm="1">
        <f t="array" aca="1" ref="H566" ca="1">_xlfn.LET(_xlpm.x,MATCH(G566,LU_Categories,0),_xlpm.y,OFFSET('Lookup Data'!$E$37,,_xlpm.x),_xlpm.z,OFFSET('Lookup Data'!$E$40,,_xlpm.x,_xlpm.y,),INDEX(_xlpm.z,RANDBETWEEN(1,_xlpm.y)))</f>
        <v>Locks</v>
      </c>
      <c r="I566" s="48">
        <f t="shared" ca="1" si="17"/>
        <v>2900</v>
      </c>
      <c r="J566" s="35">
        <f t="shared" ca="1" si="16"/>
        <v>0.75</v>
      </c>
    </row>
    <row r="567" spans="6:10" x14ac:dyDescent="0.2">
      <c r="F567" cm="1">
        <f t="array" aca="1" ref="F567" ca="1">INDEX(LU_Years,RANDBETWEEN(1,COUNTA(LU_Years)))</f>
        <v>2020</v>
      </c>
      <c r="G567" t="str" cm="1">
        <f t="array" aca="1" ref="G567" ca="1">INDEX(LU_Categories,RANDBETWEEN(1,COUNTA(LU_Categories)))</f>
        <v>Components</v>
      </c>
      <c r="H567" t="str" cm="1">
        <f t="array" aca="1" ref="H567" ca="1">_xlfn.LET(_xlpm.x,MATCH(G567,LU_Categories,0),_xlpm.y,OFFSET('Lookup Data'!$E$37,,_xlpm.x),_xlpm.z,OFFSET('Lookup Data'!$E$40,,_xlpm.x,_xlpm.y,),INDEX(_xlpm.z,RANDBETWEEN(1,_xlpm.y)))</f>
        <v>Bottom Brackets</v>
      </c>
      <c r="I567" s="48">
        <f t="shared" ca="1" si="17"/>
        <v>1900</v>
      </c>
      <c r="J567" s="35">
        <f t="shared" ca="1" si="16"/>
        <v>0.45</v>
      </c>
    </row>
    <row r="568" spans="6:10" x14ac:dyDescent="0.2">
      <c r="F568" cm="1">
        <f t="array" aca="1" ref="F568" ca="1">INDEX(LU_Years,RANDBETWEEN(1,COUNTA(LU_Years)))</f>
        <v>2021</v>
      </c>
      <c r="G568" t="str" cm="1">
        <f t="array" aca="1" ref="G568" ca="1">INDEX(LU_Categories,RANDBETWEEN(1,COUNTA(LU_Categories)))</f>
        <v>Accessories</v>
      </c>
      <c r="H568" t="str" cm="1">
        <f t="array" aca="1" ref="H568" ca="1">_xlfn.LET(_xlpm.x,MATCH(G568,LU_Categories,0),_xlpm.y,OFFSET('Lookup Data'!$E$37,,_xlpm.x),_xlpm.z,OFFSET('Lookup Data'!$E$40,,_xlpm.x,_xlpm.y,),INDEX(_xlpm.z,RANDBETWEEN(1,_xlpm.y)))</f>
        <v>Helmets</v>
      </c>
      <c r="I568" s="48">
        <f t="shared" ca="1" si="17"/>
        <v>3000</v>
      </c>
      <c r="J568" s="35">
        <f t="shared" ca="1" si="16"/>
        <v>1</v>
      </c>
    </row>
    <row r="569" spans="6:10" x14ac:dyDescent="0.2">
      <c r="F569" cm="1">
        <f t="array" aca="1" ref="F569" ca="1">INDEX(LU_Years,RANDBETWEEN(1,COUNTA(LU_Years)))</f>
        <v>2020</v>
      </c>
      <c r="G569" t="str" cm="1">
        <f t="array" aca="1" ref="G569" ca="1">INDEX(LU_Categories,RANDBETWEEN(1,COUNTA(LU_Categories)))</f>
        <v>Clothing</v>
      </c>
      <c r="H569" t="str" cm="1">
        <f t="array" aca="1" ref="H569" ca="1">_xlfn.LET(_xlpm.x,MATCH(G569,LU_Categories,0),_xlpm.y,OFFSET('Lookup Data'!$E$37,,_xlpm.x),_xlpm.z,OFFSET('Lookup Data'!$E$40,,_xlpm.x,_xlpm.y,),INDEX(_xlpm.z,RANDBETWEEN(1,_xlpm.y)))</f>
        <v>Tights</v>
      </c>
      <c r="I569" s="48">
        <f t="shared" ca="1" si="17"/>
        <v>3400</v>
      </c>
      <c r="J569" s="35">
        <f t="shared" ca="1" si="16"/>
        <v>0.2</v>
      </c>
    </row>
    <row r="570" spans="6:10" x14ac:dyDescent="0.2">
      <c r="F570" cm="1">
        <f t="array" aca="1" ref="F570" ca="1">INDEX(LU_Years,RANDBETWEEN(1,COUNTA(LU_Years)))</f>
        <v>2020</v>
      </c>
      <c r="G570" t="str" cm="1">
        <f t="array" aca="1" ref="G570" ca="1">INDEX(LU_Categories,RANDBETWEEN(1,COUNTA(LU_Categories)))</f>
        <v>Accessories</v>
      </c>
      <c r="H570" t="str" cm="1">
        <f t="array" aca="1" ref="H570" ca="1">_xlfn.LET(_xlpm.x,MATCH(G570,LU_Categories,0),_xlpm.y,OFFSET('Lookup Data'!$E$37,,_xlpm.x),_xlpm.z,OFFSET('Lookup Data'!$E$40,,_xlpm.x,_xlpm.y,),INDEX(_xlpm.z,RANDBETWEEN(1,_xlpm.y)))</f>
        <v>Bike Racks</v>
      </c>
      <c r="I570" s="48">
        <f t="shared" ca="1" si="17"/>
        <v>1200</v>
      </c>
      <c r="J570" s="35">
        <f t="shared" ca="1" si="16"/>
        <v>0.45</v>
      </c>
    </row>
    <row r="571" spans="6:10" x14ac:dyDescent="0.2">
      <c r="F571" cm="1">
        <f t="array" aca="1" ref="F571" ca="1">INDEX(LU_Years,RANDBETWEEN(1,COUNTA(LU_Years)))</f>
        <v>2022</v>
      </c>
      <c r="G571" t="str" cm="1">
        <f t="array" aca="1" ref="G571" ca="1">INDEX(LU_Categories,RANDBETWEEN(1,COUNTA(LU_Categories)))</f>
        <v>Components</v>
      </c>
      <c r="H571" t="str" cm="1">
        <f t="array" aca="1" ref="H571" ca="1">_xlfn.LET(_xlpm.x,MATCH(G571,LU_Categories,0),_xlpm.y,OFFSET('Lookup Data'!$E$37,,_xlpm.x),_xlpm.z,OFFSET('Lookup Data'!$E$40,,_xlpm.x,_xlpm.y,),INDEX(_xlpm.z,RANDBETWEEN(1,_xlpm.y)))</f>
        <v>Brakes</v>
      </c>
      <c r="I571" s="48">
        <f t="shared" ca="1" si="17"/>
        <v>3400</v>
      </c>
      <c r="J571" s="35">
        <f t="shared" ca="1" si="16"/>
        <v>0.95</v>
      </c>
    </row>
    <row r="572" spans="6:10" x14ac:dyDescent="0.2">
      <c r="F572" cm="1">
        <f t="array" aca="1" ref="F572" ca="1">INDEX(LU_Years,RANDBETWEEN(1,COUNTA(LU_Years)))</f>
        <v>2021</v>
      </c>
      <c r="G572" t="str" cm="1">
        <f t="array" aca="1" ref="G572" ca="1">INDEX(LU_Categories,RANDBETWEEN(1,COUNTA(LU_Categories)))</f>
        <v>Components</v>
      </c>
      <c r="H572" t="str" cm="1">
        <f t="array" aca="1" ref="H572" ca="1">_xlfn.LET(_xlpm.x,MATCH(G572,LU_Categories,0),_xlpm.y,OFFSET('Lookup Data'!$E$37,,_xlpm.x),_xlpm.z,OFFSET('Lookup Data'!$E$40,,_xlpm.x,_xlpm.y,),INDEX(_xlpm.z,RANDBETWEEN(1,_xlpm.y)))</f>
        <v>Bottom Brackets</v>
      </c>
      <c r="I572" s="48">
        <f t="shared" ca="1" si="17"/>
        <v>3300</v>
      </c>
      <c r="J572" s="35">
        <f t="shared" ca="1" si="16"/>
        <v>0.1</v>
      </c>
    </row>
    <row r="573" spans="6:10" x14ac:dyDescent="0.2">
      <c r="F573" cm="1">
        <f t="array" aca="1" ref="F573" ca="1">INDEX(LU_Years,RANDBETWEEN(1,COUNTA(LU_Years)))</f>
        <v>2020</v>
      </c>
      <c r="G573" t="str" cm="1">
        <f t="array" aca="1" ref="G573" ca="1">INDEX(LU_Categories,RANDBETWEEN(1,COUNTA(LU_Categories)))</f>
        <v>Clothing</v>
      </c>
      <c r="H573" t="str" cm="1">
        <f t="array" aca="1" ref="H573" ca="1">_xlfn.LET(_xlpm.x,MATCH(G573,LU_Categories,0),_xlpm.y,OFFSET('Lookup Data'!$E$37,,_xlpm.x),_xlpm.z,OFFSET('Lookup Data'!$E$40,,_xlpm.x,_xlpm.y,),INDEX(_xlpm.z,RANDBETWEEN(1,_xlpm.y)))</f>
        <v>Tights</v>
      </c>
      <c r="I573" s="48">
        <f t="shared" ca="1" si="17"/>
        <v>2600</v>
      </c>
      <c r="J573" s="35">
        <f t="shared" ca="1" si="16"/>
        <v>0.5</v>
      </c>
    </row>
    <row r="574" spans="6:10" x14ac:dyDescent="0.2">
      <c r="F574" cm="1">
        <f t="array" aca="1" ref="F574" ca="1">INDEX(LU_Years,RANDBETWEEN(1,COUNTA(LU_Years)))</f>
        <v>2021</v>
      </c>
      <c r="G574" t="str" cm="1">
        <f t="array" aca="1" ref="G574" ca="1">INDEX(LU_Categories,RANDBETWEEN(1,COUNTA(LU_Categories)))</f>
        <v>Components</v>
      </c>
      <c r="H574" t="str" cm="1">
        <f t="array" aca="1" ref="H574" ca="1">_xlfn.LET(_xlpm.x,MATCH(G574,LU_Categories,0),_xlpm.y,OFFSET('Lookup Data'!$E$37,,_xlpm.x),_xlpm.z,OFFSET('Lookup Data'!$E$40,,_xlpm.x,_xlpm.y,),INDEX(_xlpm.z,RANDBETWEEN(1,_xlpm.y)))</f>
        <v>Wheels</v>
      </c>
      <c r="I574" s="48">
        <f t="shared" ca="1" si="17"/>
        <v>3500</v>
      </c>
      <c r="J574" s="35">
        <f t="shared" ca="1" si="16"/>
        <v>0.7</v>
      </c>
    </row>
    <row r="575" spans="6:10" x14ac:dyDescent="0.2">
      <c r="F575" cm="1">
        <f t="array" aca="1" ref="F575" ca="1">INDEX(LU_Years,RANDBETWEEN(1,COUNTA(LU_Years)))</f>
        <v>2022</v>
      </c>
      <c r="G575" t="str" cm="1">
        <f t="array" aca="1" ref="G575" ca="1">INDEX(LU_Categories,RANDBETWEEN(1,COUNTA(LU_Categories)))</f>
        <v>Clothing</v>
      </c>
      <c r="H575" t="str" cm="1">
        <f t="array" aca="1" ref="H575" ca="1">_xlfn.LET(_xlpm.x,MATCH(G575,LU_Categories,0),_xlpm.y,OFFSET('Lookup Data'!$E$37,,_xlpm.x),_xlpm.z,OFFSET('Lookup Data'!$E$40,,_xlpm.x,_xlpm.y,),INDEX(_xlpm.z,RANDBETWEEN(1,_xlpm.y)))</f>
        <v>Vests</v>
      </c>
      <c r="I575" s="48">
        <f t="shared" ca="1" si="17"/>
        <v>2800</v>
      </c>
      <c r="J575" s="35">
        <f t="shared" ca="1" si="16"/>
        <v>0.3</v>
      </c>
    </row>
    <row r="576" spans="6:10" x14ac:dyDescent="0.2">
      <c r="F576" cm="1">
        <f t="array" aca="1" ref="F576" ca="1">INDEX(LU_Years,RANDBETWEEN(1,COUNTA(LU_Years)))</f>
        <v>2020</v>
      </c>
      <c r="G576" t="str" cm="1">
        <f t="array" aca="1" ref="G576" ca="1">INDEX(LU_Categories,RANDBETWEEN(1,COUNTA(LU_Categories)))</f>
        <v>Components</v>
      </c>
      <c r="H576" t="str" cm="1">
        <f t="array" aca="1" ref="H576" ca="1">_xlfn.LET(_xlpm.x,MATCH(G576,LU_Categories,0),_xlpm.y,OFFSET('Lookup Data'!$E$37,,_xlpm.x),_xlpm.z,OFFSET('Lookup Data'!$E$40,,_xlpm.x,_xlpm.y,),INDEX(_xlpm.z,RANDBETWEEN(1,_xlpm.y)))</f>
        <v>Pedals</v>
      </c>
      <c r="I576" s="48">
        <f t="shared" ca="1" si="17"/>
        <v>3400</v>
      </c>
      <c r="J576" s="35">
        <f t="shared" ca="1" si="16"/>
        <v>0.1</v>
      </c>
    </row>
    <row r="577" spans="6:10" x14ac:dyDescent="0.2">
      <c r="F577" cm="1">
        <f t="array" aca="1" ref="F577" ca="1">INDEX(LU_Years,RANDBETWEEN(1,COUNTA(LU_Years)))</f>
        <v>2021</v>
      </c>
      <c r="G577" t="str" cm="1">
        <f t="array" aca="1" ref="G577" ca="1">INDEX(LU_Categories,RANDBETWEEN(1,COUNTA(LU_Categories)))</f>
        <v>Bikes</v>
      </c>
      <c r="H577" t="str" cm="1">
        <f t="array" aca="1" ref="H577" ca="1">_xlfn.LET(_xlpm.x,MATCH(G577,LU_Categories,0),_xlpm.y,OFFSET('Lookup Data'!$E$37,,_xlpm.x),_xlpm.z,OFFSET('Lookup Data'!$E$40,,_xlpm.x,_xlpm.y,),INDEX(_xlpm.z,RANDBETWEEN(1,_xlpm.y)))</f>
        <v>Cargo Bikes</v>
      </c>
      <c r="I577" s="48">
        <f t="shared" ca="1" si="17"/>
        <v>2300</v>
      </c>
      <c r="J577" s="35">
        <f t="shared" ca="1" si="16"/>
        <v>0.85</v>
      </c>
    </row>
    <row r="578" spans="6:10" x14ac:dyDescent="0.2">
      <c r="F578" cm="1">
        <f t="array" aca="1" ref="F578" ca="1">INDEX(LU_Years,RANDBETWEEN(1,COUNTA(LU_Years)))</f>
        <v>2022</v>
      </c>
      <c r="G578" t="str" cm="1">
        <f t="array" aca="1" ref="G578" ca="1">INDEX(LU_Categories,RANDBETWEEN(1,COUNTA(LU_Categories)))</f>
        <v>Bikes</v>
      </c>
      <c r="H578" t="str" cm="1">
        <f t="array" aca="1" ref="H578" ca="1">_xlfn.LET(_xlpm.x,MATCH(G578,LU_Categories,0),_xlpm.y,OFFSET('Lookup Data'!$E$37,,_xlpm.x),_xlpm.z,OFFSET('Lookup Data'!$E$40,,_xlpm.x,_xlpm.y,),INDEX(_xlpm.z,RANDBETWEEN(1,_xlpm.y)))</f>
        <v>Mountain Bikes</v>
      </c>
      <c r="I578" s="48">
        <f t="shared" ca="1" si="17"/>
        <v>3600</v>
      </c>
      <c r="J578" s="35">
        <f t="shared" ca="1" si="16"/>
        <v>0.6</v>
      </c>
    </row>
    <row r="579" spans="6:10" x14ac:dyDescent="0.2">
      <c r="F579" cm="1">
        <f t="array" aca="1" ref="F579" ca="1">INDEX(LU_Years,RANDBETWEEN(1,COUNTA(LU_Years)))</f>
        <v>2020</v>
      </c>
      <c r="G579" t="str" cm="1">
        <f t="array" aca="1" ref="G579" ca="1">INDEX(LU_Categories,RANDBETWEEN(1,COUNTA(LU_Categories)))</f>
        <v>Components</v>
      </c>
      <c r="H579" t="str" cm="1">
        <f t="array" aca="1" ref="H579" ca="1">_xlfn.LET(_xlpm.x,MATCH(G579,LU_Categories,0),_xlpm.y,OFFSET('Lookup Data'!$E$37,,_xlpm.x),_xlpm.z,OFFSET('Lookup Data'!$E$40,,_xlpm.x,_xlpm.y,),INDEX(_xlpm.z,RANDBETWEEN(1,_xlpm.y)))</f>
        <v>Wheels</v>
      </c>
      <c r="I579" s="48">
        <f t="shared" ca="1" si="17"/>
        <v>2100</v>
      </c>
      <c r="J579" s="35">
        <f t="shared" ca="1" si="16"/>
        <v>0.85</v>
      </c>
    </row>
    <row r="580" spans="6:10" x14ac:dyDescent="0.2">
      <c r="F580" cm="1">
        <f t="array" aca="1" ref="F580" ca="1">INDEX(LU_Years,RANDBETWEEN(1,COUNTA(LU_Years)))</f>
        <v>2020</v>
      </c>
      <c r="G580" t="str" cm="1">
        <f t="array" aca="1" ref="G580" ca="1">INDEX(LU_Categories,RANDBETWEEN(1,COUNTA(LU_Categories)))</f>
        <v>Clothing</v>
      </c>
      <c r="H580" t="str" cm="1">
        <f t="array" aca="1" ref="H580" ca="1">_xlfn.LET(_xlpm.x,MATCH(G580,LU_Categories,0),_xlpm.y,OFFSET('Lookup Data'!$E$37,,_xlpm.x),_xlpm.z,OFFSET('Lookup Data'!$E$40,,_xlpm.x,_xlpm.y,),INDEX(_xlpm.z,RANDBETWEEN(1,_xlpm.y)))</f>
        <v>Socks</v>
      </c>
      <c r="I580" s="48">
        <f t="shared" ca="1" si="17"/>
        <v>2500</v>
      </c>
      <c r="J580" s="35">
        <f t="shared" ca="1" si="16"/>
        <v>0.9</v>
      </c>
    </row>
    <row r="581" spans="6:10" x14ac:dyDescent="0.2">
      <c r="F581" cm="1">
        <f t="array" aca="1" ref="F581" ca="1">INDEX(LU_Years,RANDBETWEEN(1,COUNTA(LU_Years)))</f>
        <v>2020</v>
      </c>
      <c r="G581" t="str" cm="1">
        <f t="array" aca="1" ref="G581" ca="1">INDEX(LU_Categories,RANDBETWEEN(1,COUNTA(LU_Categories)))</f>
        <v>Components</v>
      </c>
      <c r="H581" t="str" cm="1">
        <f t="array" aca="1" ref="H581" ca="1">_xlfn.LET(_xlpm.x,MATCH(G581,LU_Categories,0),_xlpm.y,OFFSET('Lookup Data'!$E$37,,_xlpm.x),_xlpm.z,OFFSET('Lookup Data'!$E$40,,_xlpm.x,_xlpm.y,),INDEX(_xlpm.z,RANDBETWEEN(1,_xlpm.y)))</f>
        <v>Saddles</v>
      </c>
      <c r="I581" s="48">
        <f t="shared" ca="1" si="17"/>
        <v>700</v>
      </c>
      <c r="J581" s="35">
        <f t="shared" ca="1" si="16"/>
        <v>0.25</v>
      </c>
    </row>
    <row r="582" spans="6:10" x14ac:dyDescent="0.2">
      <c r="F582" cm="1">
        <f t="array" aca="1" ref="F582" ca="1">INDEX(LU_Years,RANDBETWEEN(1,COUNTA(LU_Years)))</f>
        <v>2020</v>
      </c>
      <c r="G582" t="str" cm="1">
        <f t="array" aca="1" ref="G582" ca="1">INDEX(LU_Categories,RANDBETWEEN(1,COUNTA(LU_Categories)))</f>
        <v>Bikes</v>
      </c>
      <c r="H582" t="str" cm="1">
        <f t="array" aca="1" ref="H582" ca="1">_xlfn.LET(_xlpm.x,MATCH(G582,LU_Categories,0),_xlpm.y,OFFSET('Lookup Data'!$E$37,,_xlpm.x),_xlpm.z,OFFSET('Lookup Data'!$E$40,,_xlpm.x,_xlpm.y,),INDEX(_xlpm.z,RANDBETWEEN(1,_xlpm.y)))</f>
        <v>Mountain Bikes</v>
      </c>
      <c r="I582" s="48">
        <f t="shared" ca="1" si="17"/>
        <v>4000</v>
      </c>
      <c r="J582" s="35">
        <f t="shared" ca="1" si="16"/>
        <v>0.3</v>
      </c>
    </row>
    <row r="583" spans="6:10" x14ac:dyDescent="0.2">
      <c r="F583" cm="1">
        <f t="array" aca="1" ref="F583" ca="1">INDEX(LU_Years,RANDBETWEEN(1,COUNTA(LU_Years)))</f>
        <v>2021</v>
      </c>
      <c r="G583" t="str" cm="1">
        <f t="array" aca="1" ref="G583" ca="1">INDEX(LU_Categories,RANDBETWEEN(1,COUNTA(LU_Categories)))</f>
        <v>Bikes</v>
      </c>
      <c r="H583" t="str" cm="1">
        <f t="array" aca="1" ref="H583" ca="1">_xlfn.LET(_xlpm.x,MATCH(G583,LU_Categories,0),_xlpm.y,OFFSET('Lookup Data'!$E$37,,_xlpm.x),_xlpm.z,OFFSET('Lookup Data'!$E$40,,_xlpm.x,_xlpm.y,),INDEX(_xlpm.z,RANDBETWEEN(1,_xlpm.y)))</f>
        <v>Road Bikes</v>
      </c>
      <c r="I583" s="48">
        <f t="shared" ca="1" si="17"/>
        <v>4000</v>
      </c>
      <c r="J583" s="35">
        <f t="shared" ca="1" si="16"/>
        <v>0.75</v>
      </c>
    </row>
    <row r="584" spans="6:10" x14ac:dyDescent="0.2">
      <c r="F584" cm="1">
        <f t="array" aca="1" ref="F584" ca="1">INDEX(LU_Years,RANDBETWEEN(1,COUNTA(LU_Years)))</f>
        <v>2021</v>
      </c>
      <c r="G584" t="str" cm="1">
        <f t="array" aca="1" ref="G584" ca="1">INDEX(LU_Categories,RANDBETWEEN(1,COUNTA(LU_Categories)))</f>
        <v>Bikes</v>
      </c>
      <c r="H584" t="str" cm="1">
        <f t="array" aca="1" ref="H584" ca="1">_xlfn.LET(_xlpm.x,MATCH(G584,LU_Categories,0),_xlpm.y,OFFSET('Lookup Data'!$E$37,,_xlpm.x),_xlpm.z,OFFSET('Lookup Data'!$E$40,,_xlpm.x,_xlpm.y,),INDEX(_xlpm.z,RANDBETWEEN(1,_xlpm.y)))</f>
        <v>Road Bikes</v>
      </c>
      <c r="I584" s="48">
        <f t="shared" ca="1" si="17"/>
        <v>2900</v>
      </c>
      <c r="J584" s="35">
        <f t="shared" ca="1" si="16"/>
        <v>0.4</v>
      </c>
    </row>
    <row r="585" spans="6:10" x14ac:dyDescent="0.2">
      <c r="F585" cm="1">
        <f t="array" aca="1" ref="F585" ca="1">INDEX(LU_Years,RANDBETWEEN(1,COUNTA(LU_Years)))</f>
        <v>2020</v>
      </c>
      <c r="G585" t="str" cm="1">
        <f t="array" aca="1" ref="G585" ca="1">INDEX(LU_Categories,RANDBETWEEN(1,COUNTA(LU_Categories)))</f>
        <v>Bikes</v>
      </c>
      <c r="H585" t="str" cm="1">
        <f t="array" aca="1" ref="H585" ca="1">_xlfn.LET(_xlpm.x,MATCH(G585,LU_Categories,0),_xlpm.y,OFFSET('Lookup Data'!$E$37,,_xlpm.x),_xlpm.z,OFFSET('Lookup Data'!$E$40,,_xlpm.x,_xlpm.y,),INDEX(_xlpm.z,RANDBETWEEN(1,_xlpm.y)))</f>
        <v>Touring Bikes</v>
      </c>
      <c r="I585" s="48">
        <f t="shared" ca="1" si="17"/>
        <v>3400</v>
      </c>
      <c r="J585" s="35">
        <f t="shared" ca="1" si="16"/>
        <v>0.65</v>
      </c>
    </row>
    <row r="586" spans="6:10" x14ac:dyDescent="0.2">
      <c r="F586" cm="1">
        <f t="array" aca="1" ref="F586" ca="1">INDEX(LU_Years,RANDBETWEEN(1,COUNTA(LU_Years)))</f>
        <v>2022</v>
      </c>
      <c r="G586" t="str" cm="1">
        <f t="array" aca="1" ref="G586" ca="1">INDEX(LU_Categories,RANDBETWEEN(1,COUNTA(LU_Categories)))</f>
        <v>Components</v>
      </c>
      <c r="H586" t="str" cm="1">
        <f t="array" aca="1" ref="H586" ca="1">_xlfn.LET(_xlpm.x,MATCH(G586,LU_Categories,0),_xlpm.y,OFFSET('Lookup Data'!$E$37,,_xlpm.x),_xlpm.z,OFFSET('Lookup Data'!$E$40,,_xlpm.x,_xlpm.y,),INDEX(_xlpm.z,RANDBETWEEN(1,_xlpm.y)))</f>
        <v>Chains</v>
      </c>
      <c r="I586" s="48">
        <f t="shared" ca="1" si="17"/>
        <v>3500</v>
      </c>
      <c r="J586" s="35">
        <f t="shared" ca="1" si="16"/>
        <v>0.25</v>
      </c>
    </row>
    <row r="587" spans="6:10" x14ac:dyDescent="0.2">
      <c r="F587" cm="1">
        <f t="array" aca="1" ref="F587" ca="1">INDEX(LU_Years,RANDBETWEEN(1,COUNTA(LU_Years)))</f>
        <v>2022</v>
      </c>
      <c r="G587" t="str" cm="1">
        <f t="array" aca="1" ref="G587" ca="1">INDEX(LU_Categories,RANDBETWEEN(1,COUNTA(LU_Categories)))</f>
        <v>Clothing</v>
      </c>
      <c r="H587" t="str" cm="1">
        <f t="array" aca="1" ref="H587" ca="1">_xlfn.LET(_xlpm.x,MATCH(G587,LU_Categories,0),_xlpm.y,OFFSET('Lookup Data'!$E$37,,_xlpm.x),_xlpm.z,OFFSET('Lookup Data'!$E$40,,_xlpm.x,_xlpm.y,),INDEX(_xlpm.z,RANDBETWEEN(1,_xlpm.y)))</f>
        <v>Socks</v>
      </c>
      <c r="I587" s="48">
        <f t="shared" ca="1" si="17"/>
        <v>3500</v>
      </c>
      <c r="J587" s="35">
        <f t="shared" ca="1" si="16"/>
        <v>0.85</v>
      </c>
    </row>
    <row r="588" spans="6:10" x14ac:dyDescent="0.2">
      <c r="F588" cm="1">
        <f t="array" aca="1" ref="F588" ca="1">INDEX(LU_Years,RANDBETWEEN(1,COUNTA(LU_Years)))</f>
        <v>2022</v>
      </c>
      <c r="G588" t="str" cm="1">
        <f t="array" aca="1" ref="G588" ca="1">INDEX(LU_Categories,RANDBETWEEN(1,COUNTA(LU_Categories)))</f>
        <v>Accessories</v>
      </c>
      <c r="H588" t="str" cm="1">
        <f t="array" aca="1" ref="H588" ca="1">_xlfn.LET(_xlpm.x,MATCH(G588,LU_Categories,0),_xlpm.y,OFFSET('Lookup Data'!$E$37,,_xlpm.x),_xlpm.z,OFFSET('Lookup Data'!$E$40,,_xlpm.x,_xlpm.y,),INDEX(_xlpm.z,RANDBETWEEN(1,_xlpm.y)))</f>
        <v>Helmets</v>
      </c>
      <c r="I588" s="48">
        <f t="shared" ca="1" si="17"/>
        <v>900</v>
      </c>
      <c r="J588" s="35">
        <f t="shared" ca="1" si="16"/>
        <v>0.35</v>
      </c>
    </row>
    <row r="589" spans="6:10" x14ac:dyDescent="0.2">
      <c r="F589" cm="1">
        <f t="array" aca="1" ref="F589" ca="1">INDEX(LU_Years,RANDBETWEEN(1,COUNTA(LU_Years)))</f>
        <v>2021</v>
      </c>
      <c r="G589" t="str" cm="1">
        <f t="array" aca="1" ref="G589" ca="1">INDEX(LU_Categories,RANDBETWEEN(1,COUNTA(LU_Categories)))</f>
        <v>Bikes</v>
      </c>
      <c r="H589" t="str" cm="1">
        <f t="array" aca="1" ref="H589" ca="1">_xlfn.LET(_xlpm.x,MATCH(G589,LU_Categories,0),_xlpm.y,OFFSET('Lookup Data'!$E$37,,_xlpm.x),_xlpm.z,OFFSET('Lookup Data'!$E$40,,_xlpm.x,_xlpm.y,),INDEX(_xlpm.z,RANDBETWEEN(1,_xlpm.y)))</f>
        <v>Mountain Bikes</v>
      </c>
      <c r="I589" s="48">
        <f t="shared" ca="1" si="17"/>
        <v>2700</v>
      </c>
      <c r="J589" s="35">
        <f t="shared" ref="J589:J652" ca="1" si="18">RANDBETWEEN(1,20)/20</f>
        <v>0.3</v>
      </c>
    </row>
    <row r="590" spans="6:10" x14ac:dyDescent="0.2">
      <c r="F590" cm="1">
        <f t="array" aca="1" ref="F590" ca="1">INDEX(LU_Years,RANDBETWEEN(1,COUNTA(LU_Years)))</f>
        <v>2021</v>
      </c>
      <c r="G590" t="str" cm="1">
        <f t="array" aca="1" ref="G590" ca="1">INDEX(LU_Categories,RANDBETWEEN(1,COUNTA(LU_Categories)))</f>
        <v>Bikes</v>
      </c>
      <c r="H590" t="str" cm="1">
        <f t="array" aca="1" ref="H590" ca="1">_xlfn.LET(_xlpm.x,MATCH(G590,LU_Categories,0),_xlpm.y,OFFSET('Lookup Data'!$E$37,,_xlpm.x),_xlpm.z,OFFSET('Lookup Data'!$E$40,,_xlpm.x,_xlpm.y,),INDEX(_xlpm.z,RANDBETWEEN(1,_xlpm.y)))</f>
        <v>Mountain Bikes</v>
      </c>
      <c r="I590" s="48">
        <f t="shared" ref="I590:I653" ca="1" si="19">RANDBETWEEN(1,40)*100</f>
        <v>3100</v>
      </c>
      <c r="J590" s="35">
        <f t="shared" ca="1" si="18"/>
        <v>0.3</v>
      </c>
    </row>
    <row r="591" spans="6:10" x14ac:dyDescent="0.2">
      <c r="F591" cm="1">
        <f t="array" aca="1" ref="F591" ca="1">INDEX(LU_Years,RANDBETWEEN(1,COUNTA(LU_Years)))</f>
        <v>2021</v>
      </c>
      <c r="G591" t="str" cm="1">
        <f t="array" aca="1" ref="G591" ca="1">INDEX(LU_Categories,RANDBETWEEN(1,COUNTA(LU_Categories)))</f>
        <v>Clothing</v>
      </c>
      <c r="H591" t="str" cm="1">
        <f t="array" aca="1" ref="H591" ca="1">_xlfn.LET(_xlpm.x,MATCH(G591,LU_Categories,0),_xlpm.y,OFFSET('Lookup Data'!$E$37,,_xlpm.x),_xlpm.z,OFFSET('Lookup Data'!$E$40,,_xlpm.x,_xlpm.y,),INDEX(_xlpm.z,RANDBETWEEN(1,_xlpm.y)))</f>
        <v>Tights</v>
      </c>
      <c r="I591" s="48">
        <f t="shared" ca="1" si="19"/>
        <v>800</v>
      </c>
      <c r="J591" s="35">
        <f t="shared" ca="1" si="18"/>
        <v>1</v>
      </c>
    </row>
    <row r="592" spans="6:10" x14ac:dyDescent="0.2">
      <c r="F592" cm="1">
        <f t="array" aca="1" ref="F592" ca="1">INDEX(LU_Years,RANDBETWEEN(1,COUNTA(LU_Years)))</f>
        <v>2021</v>
      </c>
      <c r="G592" t="str" cm="1">
        <f t="array" aca="1" ref="G592" ca="1">INDEX(LU_Categories,RANDBETWEEN(1,COUNTA(LU_Categories)))</f>
        <v>Clothing</v>
      </c>
      <c r="H592" t="str" cm="1">
        <f t="array" aca="1" ref="H592" ca="1">_xlfn.LET(_xlpm.x,MATCH(G592,LU_Categories,0),_xlpm.y,OFFSET('Lookup Data'!$E$37,,_xlpm.x),_xlpm.z,OFFSET('Lookup Data'!$E$40,,_xlpm.x,_xlpm.y,),INDEX(_xlpm.z,RANDBETWEEN(1,_xlpm.y)))</f>
        <v>Tights</v>
      </c>
      <c r="I592" s="48">
        <f t="shared" ca="1" si="19"/>
        <v>1800</v>
      </c>
      <c r="J592" s="35">
        <f t="shared" ca="1" si="18"/>
        <v>0.15</v>
      </c>
    </row>
    <row r="593" spans="6:10" x14ac:dyDescent="0.2">
      <c r="F593" cm="1">
        <f t="array" aca="1" ref="F593" ca="1">INDEX(LU_Years,RANDBETWEEN(1,COUNTA(LU_Years)))</f>
        <v>2020</v>
      </c>
      <c r="G593" t="str" cm="1">
        <f t="array" aca="1" ref="G593" ca="1">INDEX(LU_Categories,RANDBETWEEN(1,COUNTA(LU_Categories)))</f>
        <v>Bikes</v>
      </c>
      <c r="H593" t="str" cm="1">
        <f t="array" aca="1" ref="H593" ca="1">_xlfn.LET(_xlpm.x,MATCH(G593,LU_Categories,0),_xlpm.y,OFFSET('Lookup Data'!$E$37,,_xlpm.x),_xlpm.z,OFFSET('Lookup Data'!$E$40,,_xlpm.x,_xlpm.y,),INDEX(_xlpm.z,RANDBETWEEN(1,_xlpm.y)))</f>
        <v>Cargo Bikes</v>
      </c>
      <c r="I593" s="48">
        <f t="shared" ca="1" si="19"/>
        <v>100</v>
      </c>
      <c r="J593" s="35">
        <f t="shared" ca="1" si="18"/>
        <v>0.9</v>
      </c>
    </row>
    <row r="594" spans="6:10" x14ac:dyDescent="0.2">
      <c r="F594" cm="1">
        <f t="array" aca="1" ref="F594" ca="1">INDEX(LU_Years,RANDBETWEEN(1,COUNTA(LU_Years)))</f>
        <v>2020</v>
      </c>
      <c r="G594" t="str" cm="1">
        <f t="array" aca="1" ref="G594" ca="1">INDEX(LU_Categories,RANDBETWEEN(1,COUNTA(LU_Categories)))</f>
        <v>Bikes</v>
      </c>
      <c r="H594" t="str" cm="1">
        <f t="array" aca="1" ref="H594" ca="1">_xlfn.LET(_xlpm.x,MATCH(G594,LU_Categories,0),_xlpm.y,OFFSET('Lookup Data'!$E$37,,_xlpm.x),_xlpm.z,OFFSET('Lookup Data'!$E$40,,_xlpm.x,_xlpm.y,),INDEX(_xlpm.z,RANDBETWEEN(1,_xlpm.y)))</f>
        <v>Road Bikes</v>
      </c>
      <c r="I594" s="48">
        <f t="shared" ca="1" si="19"/>
        <v>500</v>
      </c>
      <c r="J594" s="35">
        <f t="shared" ca="1" si="18"/>
        <v>0.6</v>
      </c>
    </row>
    <row r="595" spans="6:10" x14ac:dyDescent="0.2">
      <c r="F595" cm="1">
        <f t="array" aca="1" ref="F595" ca="1">INDEX(LU_Years,RANDBETWEEN(1,COUNTA(LU_Years)))</f>
        <v>2021</v>
      </c>
      <c r="G595" t="str" cm="1">
        <f t="array" aca="1" ref="G595" ca="1">INDEX(LU_Categories,RANDBETWEEN(1,COUNTA(LU_Categories)))</f>
        <v>Components</v>
      </c>
      <c r="H595" t="str" cm="1">
        <f t="array" aca="1" ref="H595" ca="1">_xlfn.LET(_xlpm.x,MATCH(G595,LU_Categories,0),_xlpm.y,OFFSET('Lookup Data'!$E$37,,_xlpm.x),_xlpm.z,OFFSET('Lookup Data'!$E$40,,_xlpm.x,_xlpm.y,),INDEX(_xlpm.z,RANDBETWEEN(1,_xlpm.y)))</f>
        <v>Chains</v>
      </c>
      <c r="I595" s="48">
        <f t="shared" ca="1" si="19"/>
        <v>2700</v>
      </c>
      <c r="J595" s="35">
        <f t="shared" ca="1" si="18"/>
        <v>0.05</v>
      </c>
    </row>
    <row r="596" spans="6:10" x14ac:dyDescent="0.2">
      <c r="F596" cm="1">
        <f t="array" aca="1" ref="F596" ca="1">INDEX(LU_Years,RANDBETWEEN(1,COUNTA(LU_Years)))</f>
        <v>2022</v>
      </c>
      <c r="G596" t="str" cm="1">
        <f t="array" aca="1" ref="G596" ca="1">INDEX(LU_Categories,RANDBETWEEN(1,COUNTA(LU_Categories)))</f>
        <v>Clothing</v>
      </c>
      <c r="H596" t="str" cm="1">
        <f t="array" aca="1" ref="H596" ca="1">_xlfn.LET(_xlpm.x,MATCH(G596,LU_Categories,0),_xlpm.y,OFFSET('Lookup Data'!$E$37,,_xlpm.x),_xlpm.z,OFFSET('Lookup Data'!$E$40,,_xlpm.x,_xlpm.y,),INDEX(_xlpm.z,RANDBETWEEN(1,_xlpm.y)))</f>
        <v>Socks</v>
      </c>
      <c r="I596" s="48">
        <f t="shared" ca="1" si="19"/>
        <v>3100</v>
      </c>
      <c r="J596" s="35">
        <f t="shared" ca="1" si="18"/>
        <v>0.5</v>
      </c>
    </row>
    <row r="597" spans="6:10" x14ac:dyDescent="0.2">
      <c r="F597" cm="1">
        <f t="array" aca="1" ref="F597" ca="1">INDEX(LU_Years,RANDBETWEEN(1,COUNTA(LU_Years)))</f>
        <v>2020</v>
      </c>
      <c r="G597" t="str" cm="1">
        <f t="array" aca="1" ref="G597" ca="1">INDEX(LU_Categories,RANDBETWEEN(1,COUNTA(LU_Categories)))</f>
        <v>Components</v>
      </c>
      <c r="H597" t="str" cm="1">
        <f t="array" aca="1" ref="H597" ca="1">_xlfn.LET(_xlpm.x,MATCH(G597,LU_Categories,0),_xlpm.y,OFFSET('Lookup Data'!$E$37,,_xlpm.x),_xlpm.z,OFFSET('Lookup Data'!$E$40,,_xlpm.x,_xlpm.y,),INDEX(_xlpm.z,RANDBETWEEN(1,_xlpm.y)))</f>
        <v>Brakes</v>
      </c>
      <c r="I597" s="48">
        <f t="shared" ca="1" si="19"/>
        <v>1400</v>
      </c>
      <c r="J597" s="35">
        <f t="shared" ca="1" si="18"/>
        <v>1</v>
      </c>
    </row>
    <row r="598" spans="6:10" x14ac:dyDescent="0.2">
      <c r="F598" cm="1">
        <f t="array" aca="1" ref="F598" ca="1">INDEX(LU_Years,RANDBETWEEN(1,COUNTA(LU_Years)))</f>
        <v>2021</v>
      </c>
      <c r="G598" t="str" cm="1">
        <f t="array" aca="1" ref="G598" ca="1">INDEX(LU_Categories,RANDBETWEEN(1,COUNTA(LU_Categories)))</f>
        <v>Bikes</v>
      </c>
      <c r="H598" t="str" cm="1">
        <f t="array" aca="1" ref="H598" ca="1">_xlfn.LET(_xlpm.x,MATCH(G598,LU_Categories,0),_xlpm.y,OFFSET('Lookup Data'!$E$37,,_xlpm.x),_xlpm.z,OFFSET('Lookup Data'!$E$40,,_xlpm.x,_xlpm.y,),INDEX(_xlpm.z,RANDBETWEEN(1,_xlpm.y)))</f>
        <v>Touring Bikes</v>
      </c>
      <c r="I598" s="48">
        <f t="shared" ca="1" si="19"/>
        <v>500</v>
      </c>
      <c r="J598" s="35">
        <f t="shared" ca="1" si="18"/>
        <v>0.9</v>
      </c>
    </row>
    <row r="599" spans="6:10" x14ac:dyDescent="0.2">
      <c r="F599" cm="1">
        <f t="array" aca="1" ref="F599" ca="1">INDEX(LU_Years,RANDBETWEEN(1,COUNTA(LU_Years)))</f>
        <v>2020</v>
      </c>
      <c r="G599" t="str" cm="1">
        <f t="array" aca="1" ref="G599" ca="1">INDEX(LU_Categories,RANDBETWEEN(1,COUNTA(LU_Categories)))</f>
        <v>Bikes</v>
      </c>
      <c r="H599" t="str" cm="1">
        <f t="array" aca="1" ref="H599" ca="1">_xlfn.LET(_xlpm.x,MATCH(G599,LU_Categories,0),_xlpm.y,OFFSET('Lookup Data'!$E$37,,_xlpm.x),_xlpm.z,OFFSET('Lookup Data'!$E$40,,_xlpm.x,_xlpm.y,),INDEX(_xlpm.z,RANDBETWEEN(1,_xlpm.y)))</f>
        <v>Road Bikes</v>
      </c>
      <c r="I599" s="48">
        <f t="shared" ca="1" si="19"/>
        <v>600</v>
      </c>
      <c r="J599" s="35">
        <f t="shared" ca="1" si="18"/>
        <v>0.15</v>
      </c>
    </row>
    <row r="600" spans="6:10" x14ac:dyDescent="0.2">
      <c r="F600" cm="1">
        <f t="array" aca="1" ref="F600" ca="1">INDEX(LU_Years,RANDBETWEEN(1,COUNTA(LU_Years)))</f>
        <v>2020</v>
      </c>
      <c r="G600" t="str" cm="1">
        <f t="array" aca="1" ref="G600" ca="1">INDEX(LU_Categories,RANDBETWEEN(1,COUNTA(LU_Categories)))</f>
        <v>Bikes</v>
      </c>
      <c r="H600" t="str" cm="1">
        <f t="array" aca="1" ref="H600" ca="1">_xlfn.LET(_xlpm.x,MATCH(G600,LU_Categories,0),_xlpm.y,OFFSET('Lookup Data'!$E$37,,_xlpm.x),_xlpm.z,OFFSET('Lookup Data'!$E$40,,_xlpm.x,_xlpm.y,),INDEX(_xlpm.z,RANDBETWEEN(1,_xlpm.y)))</f>
        <v>Mountain Bikes</v>
      </c>
      <c r="I600" s="48">
        <f t="shared" ca="1" si="19"/>
        <v>2900</v>
      </c>
      <c r="J600" s="35">
        <f t="shared" ca="1" si="18"/>
        <v>1</v>
      </c>
    </row>
    <row r="601" spans="6:10" x14ac:dyDescent="0.2">
      <c r="F601" cm="1">
        <f t="array" aca="1" ref="F601" ca="1">INDEX(LU_Years,RANDBETWEEN(1,COUNTA(LU_Years)))</f>
        <v>2021</v>
      </c>
      <c r="G601" t="str" cm="1">
        <f t="array" aca="1" ref="G601" ca="1">INDEX(LU_Categories,RANDBETWEEN(1,COUNTA(LU_Categories)))</f>
        <v>Clothing</v>
      </c>
      <c r="H601" t="str" cm="1">
        <f t="array" aca="1" ref="H601" ca="1">_xlfn.LET(_xlpm.x,MATCH(G601,LU_Categories,0),_xlpm.y,OFFSET('Lookup Data'!$E$37,,_xlpm.x),_xlpm.z,OFFSET('Lookup Data'!$E$40,,_xlpm.x,_xlpm.y,),INDEX(_xlpm.z,RANDBETWEEN(1,_xlpm.y)))</f>
        <v>Socks</v>
      </c>
      <c r="I601" s="48">
        <f t="shared" ca="1" si="19"/>
        <v>2900</v>
      </c>
      <c r="J601" s="35">
        <f t="shared" ca="1" si="18"/>
        <v>0.55000000000000004</v>
      </c>
    </row>
    <row r="602" spans="6:10" x14ac:dyDescent="0.2">
      <c r="F602" cm="1">
        <f t="array" aca="1" ref="F602" ca="1">INDEX(LU_Years,RANDBETWEEN(1,COUNTA(LU_Years)))</f>
        <v>2021</v>
      </c>
      <c r="G602" t="str" cm="1">
        <f t="array" aca="1" ref="G602" ca="1">INDEX(LU_Categories,RANDBETWEEN(1,COUNTA(LU_Categories)))</f>
        <v>Components</v>
      </c>
      <c r="H602" t="str" cm="1">
        <f t="array" aca="1" ref="H602" ca="1">_xlfn.LET(_xlpm.x,MATCH(G602,LU_Categories,0),_xlpm.y,OFFSET('Lookup Data'!$E$37,,_xlpm.x),_xlpm.z,OFFSET('Lookup Data'!$E$40,,_xlpm.x,_xlpm.y,),INDEX(_xlpm.z,RANDBETWEEN(1,_xlpm.y)))</f>
        <v>Handlebars</v>
      </c>
      <c r="I602" s="48">
        <f t="shared" ca="1" si="19"/>
        <v>1100</v>
      </c>
      <c r="J602" s="35">
        <f t="shared" ca="1" si="18"/>
        <v>0.85</v>
      </c>
    </row>
    <row r="603" spans="6:10" x14ac:dyDescent="0.2">
      <c r="F603" cm="1">
        <f t="array" aca="1" ref="F603" ca="1">INDEX(LU_Years,RANDBETWEEN(1,COUNTA(LU_Years)))</f>
        <v>2020</v>
      </c>
      <c r="G603" t="str" cm="1">
        <f t="array" aca="1" ref="G603" ca="1">INDEX(LU_Categories,RANDBETWEEN(1,COUNTA(LU_Categories)))</f>
        <v>Components</v>
      </c>
      <c r="H603" t="str" cm="1">
        <f t="array" aca="1" ref="H603" ca="1">_xlfn.LET(_xlpm.x,MATCH(G603,LU_Categories,0),_xlpm.y,OFFSET('Lookup Data'!$E$37,,_xlpm.x),_xlpm.z,OFFSET('Lookup Data'!$E$40,,_xlpm.x,_xlpm.y,),INDEX(_xlpm.z,RANDBETWEEN(1,_xlpm.y)))</f>
        <v>Wheels</v>
      </c>
      <c r="I603" s="48">
        <f t="shared" ca="1" si="19"/>
        <v>1100</v>
      </c>
      <c r="J603" s="35">
        <f t="shared" ca="1" si="18"/>
        <v>0.5</v>
      </c>
    </row>
    <row r="604" spans="6:10" x14ac:dyDescent="0.2">
      <c r="F604" cm="1">
        <f t="array" aca="1" ref="F604" ca="1">INDEX(LU_Years,RANDBETWEEN(1,COUNTA(LU_Years)))</f>
        <v>2022</v>
      </c>
      <c r="G604" t="str" cm="1">
        <f t="array" aca="1" ref="G604" ca="1">INDEX(LU_Categories,RANDBETWEEN(1,COUNTA(LU_Categories)))</f>
        <v>Bikes</v>
      </c>
      <c r="H604" t="str" cm="1">
        <f t="array" aca="1" ref="H604" ca="1">_xlfn.LET(_xlpm.x,MATCH(G604,LU_Categories,0),_xlpm.y,OFFSET('Lookup Data'!$E$37,,_xlpm.x),_xlpm.z,OFFSET('Lookup Data'!$E$40,,_xlpm.x,_xlpm.y,),INDEX(_xlpm.z,RANDBETWEEN(1,_xlpm.y)))</f>
        <v>Cargo Bikes</v>
      </c>
      <c r="I604" s="48">
        <f t="shared" ca="1" si="19"/>
        <v>2400</v>
      </c>
      <c r="J604" s="35">
        <f t="shared" ca="1" si="18"/>
        <v>1</v>
      </c>
    </row>
    <row r="605" spans="6:10" x14ac:dyDescent="0.2">
      <c r="F605" cm="1">
        <f t="array" aca="1" ref="F605" ca="1">INDEX(LU_Years,RANDBETWEEN(1,COUNTA(LU_Years)))</f>
        <v>2021</v>
      </c>
      <c r="G605" t="str" cm="1">
        <f t="array" aca="1" ref="G605" ca="1">INDEX(LU_Categories,RANDBETWEEN(1,COUNTA(LU_Categories)))</f>
        <v>Components</v>
      </c>
      <c r="H605" t="str" cm="1">
        <f t="array" aca="1" ref="H605" ca="1">_xlfn.LET(_xlpm.x,MATCH(G605,LU_Categories,0),_xlpm.y,OFFSET('Lookup Data'!$E$37,,_xlpm.x),_xlpm.z,OFFSET('Lookup Data'!$E$40,,_xlpm.x,_xlpm.y,),INDEX(_xlpm.z,RANDBETWEEN(1,_xlpm.y)))</f>
        <v>Saddles</v>
      </c>
      <c r="I605" s="48">
        <f t="shared" ca="1" si="19"/>
        <v>3100</v>
      </c>
      <c r="J605" s="35">
        <f t="shared" ca="1" si="18"/>
        <v>0.35</v>
      </c>
    </row>
    <row r="606" spans="6:10" x14ac:dyDescent="0.2">
      <c r="F606" cm="1">
        <f t="array" aca="1" ref="F606" ca="1">INDEX(LU_Years,RANDBETWEEN(1,COUNTA(LU_Years)))</f>
        <v>2020</v>
      </c>
      <c r="G606" t="str" cm="1">
        <f t="array" aca="1" ref="G606" ca="1">INDEX(LU_Categories,RANDBETWEEN(1,COUNTA(LU_Categories)))</f>
        <v>Clothing</v>
      </c>
      <c r="H606" t="str" cm="1">
        <f t="array" aca="1" ref="H606" ca="1">_xlfn.LET(_xlpm.x,MATCH(G606,LU_Categories,0),_xlpm.y,OFFSET('Lookup Data'!$E$37,,_xlpm.x),_xlpm.z,OFFSET('Lookup Data'!$E$40,,_xlpm.x,_xlpm.y,),INDEX(_xlpm.z,RANDBETWEEN(1,_xlpm.y)))</f>
        <v>Vests</v>
      </c>
      <c r="I606" s="48">
        <f t="shared" ca="1" si="19"/>
        <v>1500</v>
      </c>
      <c r="J606" s="35">
        <f t="shared" ca="1" si="18"/>
        <v>0.45</v>
      </c>
    </row>
    <row r="607" spans="6:10" x14ac:dyDescent="0.2">
      <c r="F607" cm="1">
        <f t="array" aca="1" ref="F607" ca="1">INDEX(LU_Years,RANDBETWEEN(1,COUNTA(LU_Years)))</f>
        <v>2020</v>
      </c>
      <c r="G607" t="str" cm="1">
        <f t="array" aca="1" ref="G607" ca="1">INDEX(LU_Categories,RANDBETWEEN(1,COUNTA(LU_Categories)))</f>
        <v>Clothing</v>
      </c>
      <c r="H607" t="str" cm="1">
        <f t="array" aca="1" ref="H607" ca="1">_xlfn.LET(_xlpm.x,MATCH(G607,LU_Categories,0),_xlpm.y,OFFSET('Lookup Data'!$E$37,,_xlpm.x),_xlpm.z,OFFSET('Lookup Data'!$E$40,,_xlpm.x,_xlpm.y,),INDEX(_xlpm.z,RANDBETWEEN(1,_xlpm.y)))</f>
        <v>Shorts</v>
      </c>
      <c r="I607" s="48">
        <f t="shared" ca="1" si="19"/>
        <v>600</v>
      </c>
      <c r="J607" s="35">
        <f t="shared" ca="1" si="18"/>
        <v>0.3</v>
      </c>
    </row>
    <row r="608" spans="6:10" x14ac:dyDescent="0.2">
      <c r="F608" cm="1">
        <f t="array" aca="1" ref="F608" ca="1">INDEX(LU_Years,RANDBETWEEN(1,COUNTA(LU_Years)))</f>
        <v>2020</v>
      </c>
      <c r="G608" t="str" cm="1">
        <f t="array" aca="1" ref="G608" ca="1">INDEX(LU_Categories,RANDBETWEEN(1,COUNTA(LU_Categories)))</f>
        <v>Components</v>
      </c>
      <c r="H608" t="str" cm="1">
        <f t="array" aca="1" ref="H608" ca="1">_xlfn.LET(_xlpm.x,MATCH(G608,LU_Categories,0),_xlpm.y,OFFSET('Lookup Data'!$E$37,,_xlpm.x),_xlpm.z,OFFSET('Lookup Data'!$E$40,,_xlpm.x,_xlpm.y,),INDEX(_xlpm.z,RANDBETWEEN(1,_xlpm.y)))</f>
        <v>Wheels</v>
      </c>
      <c r="I608" s="48">
        <f t="shared" ca="1" si="19"/>
        <v>3400</v>
      </c>
      <c r="J608" s="35">
        <f t="shared" ca="1" si="18"/>
        <v>1</v>
      </c>
    </row>
    <row r="609" spans="6:10" x14ac:dyDescent="0.2">
      <c r="F609" cm="1">
        <f t="array" aca="1" ref="F609" ca="1">INDEX(LU_Years,RANDBETWEEN(1,COUNTA(LU_Years)))</f>
        <v>2022</v>
      </c>
      <c r="G609" t="str" cm="1">
        <f t="array" aca="1" ref="G609" ca="1">INDEX(LU_Categories,RANDBETWEEN(1,COUNTA(LU_Categories)))</f>
        <v>Accessories</v>
      </c>
      <c r="H609" t="str" cm="1">
        <f t="array" aca="1" ref="H609" ca="1">_xlfn.LET(_xlpm.x,MATCH(G609,LU_Categories,0),_xlpm.y,OFFSET('Lookup Data'!$E$37,,_xlpm.x),_xlpm.z,OFFSET('Lookup Data'!$E$40,,_xlpm.x,_xlpm.y,),INDEX(_xlpm.z,RANDBETWEEN(1,_xlpm.y)))</f>
        <v>Pumps</v>
      </c>
      <c r="I609" s="48">
        <f t="shared" ca="1" si="19"/>
        <v>1900</v>
      </c>
      <c r="J609" s="35">
        <f t="shared" ca="1" si="18"/>
        <v>0.1</v>
      </c>
    </row>
    <row r="610" spans="6:10" x14ac:dyDescent="0.2">
      <c r="F610" cm="1">
        <f t="array" aca="1" ref="F610" ca="1">INDEX(LU_Years,RANDBETWEEN(1,COUNTA(LU_Years)))</f>
        <v>2022</v>
      </c>
      <c r="G610" t="str" cm="1">
        <f t="array" aca="1" ref="G610" ca="1">INDEX(LU_Categories,RANDBETWEEN(1,COUNTA(LU_Categories)))</f>
        <v>Bikes</v>
      </c>
      <c r="H610" t="str" cm="1">
        <f t="array" aca="1" ref="H610" ca="1">_xlfn.LET(_xlpm.x,MATCH(G610,LU_Categories,0),_xlpm.y,OFFSET('Lookup Data'!$E$37,,_xlpm.x),_xlpm.z,OFFSET('Lookup Data'!$E$40,,_xlpm.x,_xlpm.y,),INDEX(_xlpm.z,RANDBETWEEN(1,_xlpm.y)))</f>
        <v>Mountain Bikes</v>
      </c>
      <c r="I610" s="48">
        <f t="shared" ca="1" si="19"/>
        <v>3800</v>
      </c>
      <c r="J610" s="35">
        <f t="shared" ca="1" si="18"/>
        <v>0.35</v>
      </c>
    </row>
    <row r="611" spans="6:10" x14ac:dyDescent="0.2">
      <c r="F611" cm="1">
        <f t="array" aca="1" ref="F611" ca="1">INDEX(LU_Years,RANDBETWEEN(1,COUNTA(LU_Years)))</f>
        <v>2022</v>
      </c>
      <c r="G611" t="str" cm="1">
        <f t="array" aca="1" ref="G611" ca="1">INDEX(LU_Categories,RANDBETWEEN(1,COUNTA(LU_Categories)))</f>
        <v>Accessories</v>
      </c>
      <c r="H611" t="str" cm="1">
        <f t="array" aca="1" ref="H611" ca="1">_xlfn.LET(_xlpm.x,MATCH(G611,LU_Categories,0),_xlpm.y,OFFSET('Lookup Data'!$E$37,,_xlpm.x),_xlpm.z,OFFSET('Lookup Data'!$E$40,,_xlpm.x,_xlpm.y,),INDEX(_xlpm.z,RANDBETWEEN(1,_xlpm.y)))</f>
        <v>Lights</v>
      </c>
      <c r="I611" s="48">
        <f t="shared" ca="1" si="19"/>
        <v>2400</v>
      </c>
      <c r="J611" s="35">
        <f t="shared" ca="1" si="18"/>
        <v>0.8</v>
      </c>
    </row>
    <row r="612" spans="6:10" x14ac:dyDescent="0.2">
      <c r="F612" cm="1">
        <f t="array" aca="1" ref="F612" ca="1">INDEX(LU_Years,RANDBETWEEN(1,COUNTA(LU_Years)))</f>
        <v>2022</v>
      </c>
      <c r="G612" t="str" cm="1">
        <f t="array" aca="1" ref="G612" ca="1">INDEX(LU_Categories,RANDBETWEEN(1,COUNTA(LU_Categories)))</f>
        <v>Clothing</v>
      </c>
      <c r="H612" t="str" cm="1">
        <f t="array" aca="1" ref="H612" ca="1">_xlfn.LET(_xlpm.x,MATCH(G612,LU_Categories,0),_xlpm.y,OFFSET('Lookup Data'!$E$37,,_xlpm.x),_xlpm.z,OFFSET('Lookup Data'!$E$40,,_xlpm.x,_xlpm.y,),INDEX(_xlpm.z,RANDBETWEEN(1,_xlpm.y)))</f>
        <v>Socks</v>
      </c>
      <c r="I612" s="48">
        <f t="shared" ca="1" si="19"/>
        <v>3500</v>
      </c>
      <c r="J612" s="35">
        <f t="shared" ca="1" si="18"/>
        <v>0.85</v>
      </c>
    </row>
    <row r="613" spans="6:10" x14ac:dyDescent="0.2">
      <c r="F613" cm="1">
        <f t="array" aca="1" ref="F613" ca="1">INDEX(LU_Years,RANDBETWEEN(1,COUNTA(LU_Years)))</f>
        <v>2020</v>
      </c>
      <c r="G613" t="str" cm="1">
        <f t="array" aca="1" ref="G613" ca="1">INDEX(LU_Categories,RANDBETWEEN(1,COUNTA(LU_Categories)))</f>
        <v>Accessories</v>
      </c>
      <c r="H613" t="str" cm="1">
        <f t="array" aca="1" ref="H613" ca="1">_xlfn.LET(_xlpm.x,MATCH(G613,LU_Categories,0),_xlpm.y,OFFSET('Lookup Data'!$E$37,,_xlpm.x),_xlpm.z,OFFSET('Lookup Data'!$E$40,,_xlpm.x,_xlpm.y,),INDEX(_xlpm.z,RANDBETWEEN(1,_xlpm.y)))</f>
        <v>Pumps</v>
      </c>
      <c r="I613" s="48">
        <f t="shared" ca="1" si="19"/>
        <v>1500</v>
      </c>
      <c r="J613" s="35">
        <f t="shared" ca="1" si="18"/>
        <v>0.25</v>
      </c>
    </row>
    <row r="614" spans="6:10" x14ac:dyDescent="0.2">
      <c r="F614" cm="1">
        <f t="array" aca="1" ref="F614" ca="1">INDEX(LU_Years,RANDBETWEEN(1,COUNTA(LU_Years)))</f>
        <v>2021</v>
      </c>
      <c r="G614" t="str" cm="1">
        <f t="array" aca="1" ref="G614" ca="1">INDEX(LU_Categories,RANDBETWEEN(1,COUNTA(LU_Categories)))</f>
        <v>Components</v>
      </c>
      <c r="H614" t="str" cm="1">
        <f t="array" aca="1" ref="H614" ca="1">_xlfn.LET(_xlpm.x,MATCH(G614,LU_Categories,0),_xlpm.y,OFFSET('Lookup Data'!$E$37,,_xlpm.x),_xlpm.z,OFFSET('Lookup Data'!$E$40,,_xlpm.x,_xlpm.y,),INDEX(_xlpm.z,RANDBETWEEN(1,_xlpm.y)))</f>
        <v>Pedals</v>
      </c>
      <c r="I614" s="48">
        <f t="shared" ca="1" si="19"/>
        <v>2000</v>
      </c>
      <c r="J614" s="35">
        <f t="shared" ca="1" si="18"/>
        <v>0.85</v>
      </c>
    </row>
    <row r="615" spans="6:10" x14ac:dyDescent="0.2">
      <c r="F615" cm="1">
        <f t="array" aca="1" ref="F615" ca="1">INDEX(LU_Years,RANDBETWEEN(1,COUNTA(LU_Years)))</f>
        <v>2021</v>
      </c>
      <c r="G615" t="str" cm="1">
        <f t="array" aca="1" ref="G615" ca="1">INDEX(LU_Categories,RANDBETWEEN(1,COUNTA(LU_Categories)))</f>
        <v>Accessories</v>
      </c>
      <c r="H615" t="str" cm="1">
        <f t="array" aca="1" ref="H615" ca="1">_xlfn.LET(_xlpm.x,MATCH(G615,LU_Categories,0),_xlpm.y,OFFSET('Lookup Data'!$E$37,,_xlpm.x),_xlpm.z,OFFSET('Lookup Data'!$E$40,,_xlpm.x,_xlpm.y,),INDEX(_xlpm.z,RANDBETWEEN(1,_xlpm.y)))</f>
        <v>Tyres and Tubes</v>
      </c>
      <c r="I615" s="48">
        <f t="shared" ca="1" si="19"/>
        <v>1200</v>
      </c>
      <c r="J615" s="35">
        <f t="shared" ca="1" si="18"/>
        <v>0.9</v>
      </c>
    </row>
    <row r="616" spans="6:10" x14ac:dyDescent="0.2">
      <c r="F616" cm="1">
        <f t="array" aca="1" ref="F616" ca="1">INDEX(LU_Years,RANDBETWEEN(1,COUNTA(LU_Years)))</f>
        <v>2022</v>
      </c>
      <c r="G616" t="str" cm="1">
        <f t="array" aca="1" ref="G616" ca="1">INDEX(LU_Categories,RANDBETWEEN(1,COUNTA(LU_Categories)))</f>
        <v>Components</v>
      </c>
      <c r="H616" t="str" cm="1">
        <f t="array" aca="1" ref="H616" ca="1">_xlfn.LET(_xlpm.x,MATCH(G616,LU_Categories,0),_xlpm.y,OFFSET('Lookup Data'!$E$37,,_xlpm.x),_xlpm.z,OFFSET('Lookup Data'!$E$40,,_xlpm.x,_xlpm.y,),INDEX(_xlpm.z,RANDBETWEEN(1,_xlpm.y)))</f>
        <v>Brakes</v>
      </c>
      <c r="I616" s="48">
        <f t="shared" ca="1" si="19"/>
        <v>800</v>
      </c>
      <c r="J616" s="35">
        <f t="shared" ca="1" si="18"/>
        <v>0.05</v>
      </c>
    </row>
    <row r="617" spans="6:10" x14ac:dyDescent="0.2">
      <c r="F617" cm="1">
        <f t="array" aca="1" ref="F617" ca="1">INDEX(LU_Years,RANDBETWEEN(1,COUNTA(LU_Years)))</f>
        <v>2020</v>
      </c>
      <c r="G617" t="str" cm="1">
        <f t="array" aca="1" ref="G617" ca="1">INDEX(LU_Categories,RANDBETWEEN(1,COUNTA(LU_Categories)))</f>
        <v>Components</v>
      </c>
      <c r="H617" t="str" cm="1">
        <f t="array" aca="1" ref="H617" ca="1">_xlfn.LET(_xlpm.x,MATCH(G617,LU_Categories,0),_xlpm.y,OFFSET('Lookup Data'!$E$37,,_xlpm.x),_xlpm.z,OFFSET('Lookup Data'!$E$40,,_xlpm.x,_xlpm.y,),INDEX(_xlpm.z,RANDBETWEEN(1,_xlpm.y)))</f>
        <v>Handlebars</v>
      </c>
      <c r="I617" s="48">
        <f t="shared" ca="1" si="19"/>
        <v>600</v>
      </c>
      <c r="J617" s="35">
        <f t="shared" ca="1" si="18"/>
        <v>0.5</v>
      </c>
    </row>
    <row r="618" spans="6:10" x14ac:dyDescent="0.2">
      <c r="F618" cm="1">
        <f t="array" aca="1" ref="F618" ca="1">INDEX(LU_Years,RANDBETWEEN(1,COUNTA(LU_Years)))</f>
        <v>2020</v>
      </c>
      <c r="G618" t="str" cm="1">
        <f t="array" aca="1" ref="G618" ca="1">INDEX(LU_Categories,RANDBETWEEN(1,COUNTA(LU_Categories)))</f>
        <v>Accessories</v>
      </c>
      <c r="H618" t="str" cm="1">
        <f t="array" aca="1" ref="H618" ca="1">_xlfn.LET(_xlpm.x,MATCH(G618,LU_Categories,0),_xlpm.y,OFFSET('Lookup Data'!$E$37,,_xlpm.x),_xlpm.z,OFFSET('Lookup Data'!$E$40,,_xlpm.x,_xlpm.y,),INDEX(_xlpm.z,RANDBETWEEN(1,_xlpm.y)))</f>
        <v>Lights</v>
      </c>
      <c r="I618" s="48">
        <f t="shared" ca="1" si="19"/>
        <v>1200</v>
      </c>
      <c r="J618" s="35">
        <f t="shared" ca="1" si="18"/>
        <v>0.2</v>
      </c>
    </row>
    <row r="619" spans="6:10" x14ac:dyDescent="0.2">
      <c r="F619" cm="1">
        <f t="array" aca="1" ref="F619" ca="1">INDEX(LU_Years,RANDBETWEEN(1,COUNTA(LU_Years)))</f>
        <v>2020</v>
      </c>
      <c r="G619" t="str" cm="1">
        <f t="array" aca="1" ref="G619" ca="1">INDEX(LU_Categories,RANDBETWEEN(1,COUNTA(LU_Categories)))</f>
        <v>Components</v>
      </c>
      <c r="H619" t="str" cm="1">
        <f t="array" aca="1" ref="H619" ca="1">_xlfn.LET(_xlpm.x,MATCH(G619,LU_Categories,0),_xlpm.y,OFFSET('Lookup Data'!$E$37,,_xlpm.x),_xlpm.z,OFFSET('Lookup Data'!$E$40,,_xlpm.x,_xlpm.y,),INDEX(_xlpm.z,RANDBETWEEN(1,_xlpm.y)))</f>
        <v>Brakes</v>
      </c>
      <c r="I619" s="48">
        <f t="shared" ca="1" si="19"/>
        <v>1300</v>
      </c>
      <c r="J619" s="35">
        <f t="shared" ca="1" si="18"/>
        <v>0.55000000000000004</v>
      </c>
    </row>
    <row r="620" spans="6:10" x14ac:dyDescent="0.2">
      <c r="F620" cm="1">
        <f t="array" aca="1" ref="F620" ca="1">INDEX(LU_Years,RANDBETWEEN(1,COUNTA(LU_Years)))</f>
        <v>2020</v>
      </c>
      <c r="G620" t="str" cm="1">
        <f t="array" aca="1" ref="G620" ca="1">INDEX(LU_Categories,RANDBETWEEN(1,COUNTA(LU_Categories)))</f>
        <v>Clothing</v>
      </c>
      <c r="H620" t="str" cm="1">
        <f t="array" aca="1" ref="H620" ca="1">_xlfn.LET(_xlpm.x,MATCH(G620,LU_Categories,0),_xlpm.y,OFFSET('Lookup Data'!$E$37,,_xlpm.x),_xlpm.z,OFFSET('Lookup Data'!$E$40,,_xlpm.x,_xlpm.y,),INDEX(_xlpm.z,RANDBETWEEN(1,_xlpm.y)))</f>
        <v>Bib-Shorts</v>
      </c>
      <c r="I620" s="48">
        <f t="shared" ca="1" si="19"/>
        <v>1300</v>
      </c>
      <c r="J620" s="35">
        <f t="shared" ca="1" si="18"/>
        <v>0.4</v>
      </c>
    </row>
    <row r="621" spans="6:10" x14ac:dyDescent="0.2">
      <c r="F621" cm="1">
        <f t="array" aca="1" ref="F621" ca="1">INDEX(LU_Years,RANDBETWEEN(1,COUNTA(LU_Years)))</f>
        <v>2021</v>
      </c>
      <c r="G621" t="str" cm="1">
        <f t="array" aca="1" ref="G621" ca="1">INDEX(LU_Categories,RANDBETWEEN(1,COUNTA(LU_Categories)))</f>
        <v>Accessories</v>
      </c>
      <c r="H621" t="str" cm="1">
        <f t="array" aca="1" ref="H621" ca="1">_xlfn.LET(_xlpm.x,MATCH(G621,LU_Categories,0),_xlpm.y,OFFSET('Lookup Data'!$E$37,,_xlpm.x),_xlpm.z,OFFSET('Lookup Data'!$E$40,,_xlpm.x,_xlpm.y,),INDEX(_xlpm.z,RANDBETWEEN(1,_xlpm.y)))</f>
        <v>Bike Racks</v>
      </c>
      <c r="I621" s="48">
        <f t="shared" ca="1" si="19"/>
        <v>1100</v>
      </c>
      <c r="J621" s="35">
        <f t="shared" ca="1" si="18"/>
        <v>0.65</v>
      </c>
    </row>
    <row r="622" spans="6:10" x14ac:dyDescent="0.2">
      <c r="F622" cm="1">
        <f t="array" aca="1" ref="F622" ca="1">INDEX(LU_Years,RANDBETWEEN(1,COUNTA(LU_Years)))</f>
        <v>2022</v>
      </c>
      <c r="G622" t="str" cm="1">
        <f t="array" aca="1" ref="G622" ca="1">INDEX(LU_Categories,RANDBETWEEN(1,COUNTA(LU_Categories)))</f>
        <v>Components</v>
      </c>
      <c r="H622" t="str" cm="1">
        <f t="array" aca="1" ref="H622" ca="1">_xlfn.LET(_xlpm.x,MATCH(G622,LU_Categories,0),_xlpm.y,OFFSET('Lookup Data'!$E$37,,_xlpm.x),_xlpm.z,OFFSET('Lookup Data'!$E$40,,_xlpm.x,_xlpm.y,),INDEX(_xlpm.z,RANDBETWEEN(1,_xlpm.y)))</f>
        <v>Pedals</v>
      </c>
      <c r="I622" s="48">
        <f t="shared" ca="1" si="19"/>
        <v>900</v>
      </c>
      <c r="J622" s="35">
        <f t="shared" ca="1" si="18"/>
        <v>0.5</v>
      </c>
    </row>
    <row r="623" spans="6:10" x14ac:dyDescent="0.2">
      <c r="F623" cm="1">
        <f t="array" aca="1" ref="F623" ca="1">INDEX(LU_Years,RANDBETWEEN(1,COUNTA(LU_Years)))</f>
        <v>2021</v>
      </c>
      <c r="G623" t="str" cm="1">
        <f t="array" aca="1" ref="G623" ca="1">INDEX(LU_Categories,RANDBETWEEN(1,COUNTA(LU_Categories)))</f>
        <v>Clothing</v>
      </c>
      <c r="H623" t="str" cm="1">
        <f t="array" aca="1" ref="H623" ca="1">_xlfn.LET(_xlpm.x,MATCH(G623,LU_Categories,0),_xlpm.y,OFFSET('Lookup Data'!$E$37,,_xlpm.x),_xlpm.z,OFFSET('Lookup Data'!$E$40,,_xlpm.x,_xlpm.y,),INDEX(_xlpm.z,RANDBETWEEN(1,_xlpm.y)))</f>
        <v>Tights</v>
      </c>
      <c r="I623" s="48">
        <f t="shared" ca="1" si="19"/>
        <v>4000</v>
      </c>
      <c r="J623" s="35">
        <f t="shared" ca="1" si="18"/>
        <v>0.45</v>
      </c>
    </row>
    <row r="624" spans="6:10" x14ac:dyDescent="0.2">
      <c r="F624" cm="1">
        <f t="array" aca="1" ref="F624" ca="1">INDEX(LU_Years,RANDBETWEEN(1,COUNTA(LU_Years)))</f>
        <v>2021</v>
      </c>
      <c r="G624" t="str" cm="1">
        <f t="array" aca="1" ref="G624" ca="1">INDEX(LU_Categories,RANDBETWEEN(1,COUNTA(LU_Categories)))</f>
        <v>Accessories</v>
      </c>
      <c r="H624" t="str" cm="1">
        <f t="array" aca="1" ref="H624" ca="1">_xlfn.LET(_xlpm.x,MATCH(G624,LU_Categories,0),_xlpm.y,OFFSET('Lookup Data'!$E$37,,_xlpm.x),_xlpm.z,OFFSET('Lookup Data'!$E$40,,_xlpm.x,_xlpm.y,),INDEX(_xlpm.z,RANDBETWEEN(1,_xlpm.y)))</f>
        <v>Bike Racks</v>
      </c>
      <c r="I624" s="48">
        <f t="shared" ca="1" si="19"/>
        <v>2100</v>
      </c>
      <c r="J624" s="35">
        <f t="shared" ca="1" si="18"/>
        <v>0.3</v>
      </c>
    </row>
    <row r="625" spans="6:10" x14ac:dyDescent="0.2">
      <c r="F625" cm="1">
        <f t="array" aca="1" ref="F625" ca="1">INDEX(LU_Years,RANDBETWEEN(1,COUNTA(LU_Years)))</f>
        <v>2020</v>
      </c>
      <c r="G625" t="str" cm="1">
        <f t="array" aca="1" ref="G625" ca="1">INDEX(LU_Categories,RANDBETWEEN(1,COUNTA(LU_Categories)))</f>
        <v>Clothing</v>
      </c>
      <c r="H625" t="str" cm="1">
        <f t="array" aca="1" ref="H625" ca="1">_xlfn.LET(_xlpm.x,MATCH(G625,LU_Categories,0),_xlpm.y,OFFSET('Lookup Data'!$E$37,,_xlpm.x),_xlpm.z,OFFSET('Lookup Data'!$E$40,,_xlpm.x,_xlpm.y,),INDEX(_xlpm.z,RANDBETWEEN(1,_xlpm.y)))</f>
        <v>Socks</v>
      </c>
      <c r="I625" s="48">
        <f t="shared" ca="1" si="19"/>
        <v>3400</v>
      </c>
      <c r="J625" s="35">
        <f t="shared" ca="1" si="18"/>
        <v>0.2</v>
      </c>
    </row>
    <row r="626" spans="6:10" x14ac:dyDescent="0.2">
      <c r="F626" cm="1">
        <f t="array" aca="1" ref="F626" ca="1">INDEX(LU_Years,RANDBETWEEN(1,COUNTA(LU_Years)))</f>
        <v>2021</v>
      </c>
      <c r="G626" t="str" cm="1">
        <f t="array" aca="1" ref="G626" ca="1">INDEX(LU_Categories,RANDBETWEEN(1,COUNTA(LU_Categories)))</f>
        <v>Components</v>
      </c>
      <c r="H626" t="str" cm="1">
        <f t="array" aca="1" ref="H626" ca="1">_xlfn.LET(_xlpm.x,MATCH(G626,LU_Categories,0),_xlpm.y,OFFSET('Lookup Data'!$E$37,,_xlpm.x),_xlpm.z,OFFSET('Lookup Data'!$E$40,,_xlpm.x,_xlpm.y,),INDEX(_xlpm.z,RANDBETWEEN(1,_xlpm.y)))</f>
        <v>Chains</v>
      </c>
      <c r="I626" s="48">
        <f t="shared" ca="1" si="19"/>
        <v>500</v>
      </c>
      <c r="J626" s="35">
        <f t="shared" ca="1" si="18"/>
        <v>0.15</v>
      </c>
    </row>
    <row r="627" spans="6:10" x14ac:dyDescent="0.2">
      <c r="F627" cm="1">
        <f t="array" aca="1" ref="F627" ca="1">INDEX(LU_Years,RANDBETWEEN(1,COUNTA(LU_Years)))</f>
        <v>2020</v>
      </c>
      <c r="G627" t="str" cm="1">
        <f t="array" aca="1" ref="G627" ca="1">INDEX(LU_Categories,RANDBETWEEN(1,COUNTA(LU_Categories)))</f>
        <v>Components</v>
      </c>
      <c r="H627" t="str" cm="1">
        <f t="array" aca="1" ref="H627" ca="1">_xlfn.LET(_xlpm.x,MATCH(G627,LU_Categories,0),_xlpm.y,OFFSET('Lookup Data'!$E$37,,_xlpm.x),_xlpm.z,OFFSET('Lookup Data'!$E$40,,_xlpm.x,_xlpm.y,),INDEX(_xlpm.z,RANDBETWEEN(1,_xlpm.y)))</f>
        <v>Handlebars</v>
      </c>
      <c r="I627" s="48">
        <f t="shared" ca="1" si="19"/>
        <v>1100</v>
      </c>
      <c r="J627" s="35">
        <f t="shared" ca="1" si="18"/>
        <v>0.7</v>
      </c>
    </row>
    <row r="628" spans="6:10" x14ac:dyDescent="0.2">
      <c r="F628" cm="1">
        <f t="array" aca="1" ref="F628" ca="1">INDEX(LU_Years,RANDBETWEEN(1,COUNTA(LU_Years)))</f>
        <v>2022</v>
      </c>
      <c r="G628" t="str" cm="1">
        <f t="array" aca="1" ref="G628" ca="1">INDEX(LU_Categories,RANDBETWEEN(1,COUNTA(LU_Categories)))</f>
        <v>Clothing</v>
      </c>
      <c r="H628" t="str" cm="1">
        <f t="array" aca="1" ref="H628" ca="1">_xlfn.LET(_xlpm.x,MATCH(G628,LU_Categories,0),_xlpm.y,OFFSET('Lookup Data'!$E$37,,_xlpm.x),_xlpm.z,OFFSET('Lookup Data'!$E$40,,_xlpm.x,_xlpm.y,),INDEX(_xlpm.z,RANDBETWEEN(1,_xlpm.y)))</f>
        <v>Socks</v>
      </c>
      <c r="I628" s="48">
        <f t="shared" ca="1" si="19"/>
        <v>900</v>
      </c>
      <c r="J628" s="35">
        <f t="shared" ca="1" si="18"/>
        <v>0.95</v>
      </c>
    </row>
    <row r="629" spans="6:10" x14ac:dyDescent="0.2">
      <c r="F629" cm="1">
        <f t="array" aca="1" ref="F629" ca="1">INDEX(LU_Years,RANDBETWEEN(1,COUNTA(LU_Years)))</f>
        <v>2020</v>
      </c>
      <c r="G629" t="str" cm="1">
        <f t="array" aca="1" ref="G629" ca="1">INDEX(LU_Categories,RANDBETWEEN(1,COUNTA(LU_Categories)))</f>
        <v>Bikes</v>
      </c>
      <c r="H629" t="str" cm="1">
        <f t="array" aca="1" ref="H629" ca="1">_xlfn.LET(_xlpm.x,MATCH(G629,LU_Categories,0),_xlpm.y,OFFSET('Lookup Data'!$E$37,,_xlpm.x),_xlpm.z,OFFSET('Lookup Data'!$E$40,,_xlpm.x,_xlpm.y,),INDEX(_xlpm.z,RANDBETWEEN(1,_xlpm.y)))</f>
        <v>Cargo Bikes</v>
      </c>
      <c r="I629" s="48">
        <f t="shared" ca="1" si="19"/>
        <v>3200</v>
      </c>
      <c r="J629" s="35">
        <f t="shared" ca="1" si="18"/>
        <v>0.65</v>
      </c>
    </row>
    <row r="630" spans="6:10" x14ac:dyDescent="0.2">
      <c r="F630" cm="1">
        <f t="array" aca="1" ref="F630" ca="1">INDEX(LU_Years,RANDBETWEEN(1,COUNTA(LU_Years)))</f>
        <v>2021</v>
      </c>
      <c r="G630" t="str" cm="1">
        <f t="array" aca="1" ref="G630" ca="1">INDEX(LU_Categories,RANDBETWEEN(1,COUNTA(LU_Categories)))</f>
        <v>Clothing</v>
      </c>
      <c r="H630" t="str" cm="1">
        <f t="array" aca="1" ref="H630" ca="1">_xlfn.LET(_xlpm.x,MATCH(G630,LU_Categories,0),_xlpm.y,OFFSET('Lookup Data'!$E$37,,_xlpm.x),_xlpm.z,OFFSET('Lookup Data'!$E$40,,_xlpm.x,_xlpm.y,),INDEX(_xlpm.z,RANDBETWEEN(1,_xlpm.y)))</f>
        <v>Tights</v>
      </c>
      <c r="I630" s="48">
        <f t="shared" ca="1" si="19"/>
        <v>2400</v>
      </c>
      <c r="J630" s="35">
        <f t="shared" ca="1" si="18"/>
        <v>0.1</v>
      </c>
    </row>
    <row r="631" spans="6:10" x14ac:dyDescent="0.2">
      <c r="F631" cm="1">
        <f t="array" aca="1" ref="F631" ca="1">INDEX(LU_Years,RANDBETWEEN(1,COUNTA(LU_Years)))</f>
        <v>2021</v>
      </c>
      <c r="G631" t="str" cm="1">
        <f t="array" aca="1" ref="G631" ca="1">INDEX(LU_Categories,RANDBETWEEN(1,COUNTA(LU_Categories)))</f>
        <v>Clothing</v>
      </c>
      <c r="H631" t="str" cm="1">
        <f t="array" aca="1" ref="H631" ca="1">_xlfn.LET(_xlpm.x,MATCH(G631,LU_Categories,0),_xlpm.y,OFFSET('Lookup Data'!$E$37,,_xlpm.x),_xlpm.z,OFFSET('Lookup Data'!$E$40,,_xlpm.x,_xlpm.y,),INDEX(_xlpm.z,RANDBETWEEN(1,_xlpm.y)))</f>
        <v>Shorts</v>
      </c>
      <c r="I631" s="48">
        <f t="shared" ca="1" si="19"/>
        <v>2600</v>
      </c>
      <c r="J631" s="35">
        <f t="shared" ca="1" si="18"/>
        <v>1</v>
      </c>
    </row>
    <row r="632" spans="6:10" x14ac:dyDescent="0.2">
      <c r="F632" cm="1">
        <f t="array" aca="1" ref="F632" ca="1">INDEX(LU_Years,RANDBETWEEN(1,COUNTA(LU_Years)))</f>
        <v>2021</v>
      </c>
      <c r="G632" t="str" cm="1">
        <f t="array" aca="1" ref="G632" ca="1">INDEX(LU_Categories,RANDBETWEEN(1,COUNTA(LU_Categories)))</f>
        <v>Clothing</v>
      </c>
      <c r="H632" t="str" cm="1">
        <f t="array" aca="1" ref="H632" ca="1">_xlfn.LET(_xlpm.x,MATCH(G632,LU_Categories,0),_xlpm.y,OFFSET('Lookup Data'!$E$37,,_xlpm.x),_xlpm.z,OFFSET('Lookup Data'!$E$40,,_xlpm.x,_xlpm.y,),INDEX(_xlpm.z,RANDBETWEEN(1,_xlpm.y)))</f>
        <v>Vests</v>
      </c>
      <c r="I632" s="48">
        <f t="shared" ca="1" si="19"/>
        <v>2100</v>
      </c>
      <c r="J632" s="35">
        <f t="shared" ca="1" si="18"/>
        <v>0.4</v>
      </c>
    </row>
    <row r="633" spans="6:10" x14ac:dyDescent="0.2">
      <c r="F633" cm="1">
        <f t="array" aca="1" ref="F633" ca="1">INDEX(LU_Years,RANDBETWEEN(1,COUNTA(LU_Years)))</f>
        <v>2020</v>
      </c>
      <c r="G633" t="str" cm="1">
        <f t="array" aca="1" ref="G633" ca="1">INDEX(LU_Categories,RANDBETWEEN(1,COUNTA(LU_Categories)))</f>
        <v>Components</v>
      </c>
      <c r="H633" t="str" cm="1">
        <f t="array" aca="1" ref="H633" ca="1">_xlfn.LET(_xlpm.x,MATCH(G633,LU_Categories,0),_xlpm.y,OFFSET('Lookup Data'!$E$37,,_xlpm.x),_xlpm.z,OFFSET('Lookup Data'!$E$40,,_xlpm.x,_xlpm.y,),INDEX(_xlpm.z,RANDBETWEEN(1,_xlpm.y)))</f>
        <v>Saddles</v>
      </c>
      <c r="I633" s="48">
        <f t="shared" ca="1" si="19"/>
        <v>4000</v>
      </c>
      <c r="J633" s="35">
        <f t="shared" ca="1" si="18"/>
        <v>0.55000000000000004</v>
      </c>
    </row>
    <row r="634" spans="6:10" x14ac:dyDescent="0.2">
      <c r="F634" cm="1">
        <f t="array" aca="1" ref="F634" ca="1">INDEX(LU_Years,RANDBETWEEN(1,COUNTA(LU_Years)))</f>
        <v>2021</v>
      </c>
      <c r="G634" t="str" cm="1">
        <f t="array" aca="1" ref="G634" ca="1">INDEX(LU_Categories,RANDBETWEEN(1,COUNTA(LU_Categories)))</f>
        <v>Bikes</v>
      </c>
      <c r="H634" t="str" cm="1">
        <f t="array" aca="1" ref="H634" ca="1">_xlfn.LET(_xlpm.x,MATCH(G634,LU_Categories,0),_xlpm.y,OFFSET('Lookup Data'!$E$37,,_xlpm.x),_xlpm.z,OFFSET('Lookup Data'!$E$40,,_xlpm.x,_xlpm.y,),INDEX(_xlpm.z,RANDBETWEEN(1,_xlpm.y)))</f>
        <v>Road Bikes</v>
      </c>
      <c r="I634" s="48">
        <f t="shared" ca="1" si="19"/>
        <v>400</v>
      </c>
      <c r="J634" s="35">
        <f t="shared" ca="1" si="18"/>
        <v>0.25</v>
      </c>
    </row>
    <row r="635" spans="6:10" x14ac:dyDescent="0.2">
      <c r="F635" cm="1">
        <f t="array" aca="1" ref="F635" ca="1">INDEX(LU_Years,RANDBETWEEN(1,COUNTA(LU_Years)))</f>
        <v>2020</v>
      </c>
      <c r="G635" t="str" cm="1">
        <f t="array" aca="1" ref="G635" ca="1">INDEX(LU_Categories,RANDBETWEEN(1,COUNTA(LU_Categories)))</f>
        <v>Accessories</v>
      </c>
      <c r="H635" t="str" cm="1">
        <f t="array" aca="1" ref="H635" ca="1">_xlfn.LET(_xlpm.x,MATCH(G635,LU_Categories,0),_xlpm.y,OFFSET('Lookup Data'!$E$37,,_xlpm.x),_xlpm.z,OFFSET('Lookup Data'!$E$40,,_xlpm.x,_xlpm.y,),INDEX(_xlpm.z,RANDBETWEEN(1,_xlpm.y)))</f>
        <v>Lights</v>
      </c>
      <c r="I635" s="48">
        <f t="shared" ca="1" si="19"/>
        <v>3000</v>
      </c>
      <c r="J635" s="35">
        <f t="shared" ca="1" si="18"/>
        <v>0.9</v>
      </c>
    </row>
    <row r="636" spans="6:10" x14ac:dyDescent="0.2">
      <c r="F636" cm="1">
        <f t="array" aca="1" ref="F636" ca="1">INDEX(LU_Years,RANDBETWEEN(1,COUNTA(LU_Years)))</f>
        <v>2022</v>
      </c>
      <c r="G636" t="str" cm="1">
        <f t="array" aca="1" ref="G636" ca="1">INDEX(LU_Categories,RANDBETWEEN(1,COUNTA(LU_Categories)))</f>
        <v>Accessories</v>
      </c>
      <c r="H636" t="str" cm="1">
        <f t="array" aca="1" ref="H636" ca="1">_xlfn.LET(_xlpm.x,MATCH(G636,LU_Categories,0),_xlpm.y,OFFSET('Lookup Data'!$E$37,,_xlpm.x),_xlpm.z,OFFSET('Lookup Data'!$E$40,,_xlpm.x,_xlpm.y,),INDEX(_xlpm.z,RANDBETWEEN(1,_xlpm.y)))</f>
        <v>Helmets</v>
      </c>
      <c r="I636" s="48">
        <f t="shared" ca="1" si="19"/>
        <v>100</v>
      </c>
      <c r="J636" s="35">
        <f t="shared" ca="1" si="18"/>
        <v>0.9</v>
      </c>
    </row>
    <row r="637" spans="6:10" x14ac:dyDescent="0.2">
      <c r="F637" cm="1">
        <f t="array" aca="1" ref="F637" ca="1">INDEX(LU_Years,RANDBETWEEN(1,COUNTA(LU_Years)))</f>
        <v>2020</v>
      </c>
      <c r="G637" t="str" cm="1">
        <f t="array" aca="1" ref="G637" ca="1">INDEX(LU_Categories,RANDBETWEEN(1,COUNTA(LU_Categories)))</f>
        <v>Components</v>
      </c>
      <c r="H637" t="str" cm="1">
        <f t="array" aca="1" ref="H637" ca="1">_xlfn.LET(_xlpm.x,MATCH(G637,LU_Categories,0),_xlpm.y,OFFSET('Lookup Data'!$E$37,,_xlpm.x),_xlpm.z,OFFSET('Lookup Data'!$E$40,,_xlpm.x,_xlpm.y,),INDEX(_xlpm.z,RANDBETWEEN(1,_xlpm.y)))</f>
        <v>Brakes</v>
      </c>
      <c r="I637" s="48">
        <f t="shared" ca="1" si="19"/>
        <v>300</v>
      </c>
      <c r="J637" s="35">
        <f t="shared" ca="1" si="18"/>
        <v>0.8</v>
      </c>
    </row>
    <row r="638" spans="6:10" x14ac:dyDescent="0.2">
      <c r="F638" cm="1">
        <f t="array" aca="1" ref="F638" ca="1">INDEX(LU_Years,RANDBETWEEN(1,COUNTA(LU_Years)))</f>
        <v>2022</v>
      </c>
      <c r="G638" t="str" cm="1">
        <f t="array" aca="1" ref="G638" ca="1">INDEX(LU_Categories,RANDBETWEEN(1,COUNTA(LU_Categories)))</f>
        <v>Bikes</v>
      </c>
      <c r="H638" t="str" cm="1">
        <f t="array" aca="1" ref="H638" ca="1">_xlfn.LET(_xlpm.x,MATCH(G638,LU_Categories,0),_xlpm.y,OFFSET('Lookup Data'!$E$37,,_xlpm.x),_xlpm.z,OFFSET('Lookup Data'!$E$40,,_xlpm.x,_xlpm.y,),INDEX(_xlpm.z,RANDBETWEEN(1,_xlpm.y)))</f>
        <v>Cargo Bikes</v>
      </c>
      <c r="I638" s="48">
        <f t="shared" ca="1" si="19"/>
        <v>600</v>
      </c>
      <c r="J638" s="35">
        <f t="shared" ca="1" si="18"/>
        <v>0.15</v>
      </c>
    </row>
    <row r="639" spans="6:10" x14ac:dyDescent="0.2">
      <c r="F639" cm="1">
        <f t="array" aca="1" ref="F639" ca="1">INDEX(LU_Years,RANDBETWEEN(1,COUNTA(LU_Years)))</f>
        <v>2022</v>
      </c>
      <c r="G639" t="str" cm="1">
        <f t="array" aca="1" ref="G639" ca="1">INDEX(LU_Categories,RANDBETWEEN(1,COUNTA(LU_Categories)))</f>
        <v>Components</v>
      </c>
      <c r="H639" t="str" cm="1">
        <f t="array" aca="1" ref="H639" ca="1">_xlfn.LET(_xlpm.x,MATCH(G639,LU_Categories,0),_xlpm.y,OFFSET('Lookup Data'!$E$37,,_xlpm.x),_xlpm.z,OFFSET('Lookup Data'!$E$40,,_xlpm.x,_xlpm.y,),INDEX(_xlpm.z,RANDBETWEEN(1,_xlpm.y)))</f>
        <v>Saddles</v>
      </c>
      <c r="I639" s="48">
        <f t="shared" ca="1" si="19"/>
        <v>1800</v>
      </c>
      <c r="J639" s="35">
        <f t="shared" ca="1" si="18"/>
        <v>0.1</v>
      </c>
    </row>
    <row r="640" spans="6:10" x14ac:dyDescent="0.2">
      <c r="F640" cm="1">
        <f t="array" aca="1" ref="F640" ca="1">INDEX(LU_Years,RANDBETWEEN(1,COUNTA(LU_Years)))</f>
        <v>2021</v>
      </c>
      <c r="G640" t="str" cm="1">
        <f t="array" aca="1" ref="G640" ca="1">INDEX(LU_Categories,RANDBETWEEN(1,COUNTA(LU_Categories)))</f>
        <v>Clothing</v>
      </c>
      <c r="H640" t="str" cm="1">
        <f t="array" aca="1" ref="H640" ca="1">_xlfn.LET(_xlpm.x,MATCH(G640,LU_Categories,0),_xlpm.y,OFFSET('Lookup Data'!$E$37,,_xlpm.x),_xlpm.z,OFFSET('Lookup Data'!$E$40,,_xlpm.x,_xlpm.y,),INDEX(_xlpm.z,RANDBETWEEN(1,_xlpm.y)))</f>
        <v>Bib-Shorts</v>
      </c>
      <c r="I640" s="48">
        <f t="shared" ca="1" si="19"/>
        <v>500</v>
      </c>
      <c r="J640" s="35">
        <f t="shared" ca="1" si="18"/>
        <v>0.15</v>
      </c>
    </row>
    <row r="641" spans="6:10" x14ac:dyDescent="0.2">
      <c r="F641" cm="1">
        <f t="array" aca="1" ref="F641" ca="1">INDEX(LU_Years,RANDBETWEEN(1,COUNTA(LU_Years)))</f>
        <v>2021</v>
      </c>
      <c r="G641" t="str" cm="1">
        <f t="array" aca="1" ref="G641" ca="1">INDEX(LU_Categories,RANDBETWEEN(1,COUNTA(LU_Categories)))</f>
        <v>Clothing</v>
      </c>
      <c r="H641" t="str" cm="1">
        <f t="array" aca="1" ref="H641" ca="1">_xlfn.LET(_xlpm.x,MATCH(G641,LU_Categories,0),_xlpm.y,OFFSET('Lookup Data'!$E$37,,_xlpm.x),_xlpm.z,OFFSET('Lookup Data'!$E$40,,_xlpm.x,_xlpm.y,),INDEX(_xlpm.z,RANDBETWEEN(1,_xlpm.y)))</f>
        <v>Shorts</v>
      </c>
      <c r="I641" s="48">
        <f t="shared" ca="1" si="19"/>
        <v>2300</v>
      </c>
      <c r="J641" s="35">
        <f t="shared" ca="1" si="18"/>
        <v>0.4</v>
      </c>
    </row>
    <row r="642" spans="6:10" x14ac:dyDescent="0.2">
      <c r="F642" cm="1">
        <f t="array" aca="1" ref="F642" ca="1">INDEX(LU_Years,RANDBETWEEN(1,COUNTA(LU_Years)))</f>
        <v>2022</v>
      </c>
      <c r="G642" t="str" cm="1">
        <f t="array" aca="1" ref="G642" ca="1">INDEX(LU_Categories,RANDBETWEEN(1,COUNTA(LU_Categories)))</f>
        <v>Accessories</v>
      </c>
      <c r="H642" t="str" cm="1">
        <f t="array" aca="1" ref="H642" ca="1">_xlfn.LET(_xlpm.x,MATCH(G642,LU_Categories,0),_xlpm.y,OFFSET('Lookup Data'!$E$37,,_xlpm.x),_xlpm.z,OFFSET('Lookup Data'!$E$40,,_xlpm.x,_xlpm.y,),INDEX(_xlpm.z,RANDBETWEEN(1,_xlpm.y)))</f>
        <v>Helmets</v>
      </c>
      <c r="I642" s="48">
        <f t="shared" ca="1" si="19"/>
        <v>3400</v>
      </c>
      <c r="J642" s="35">
        <f t="shared" ca="1" si="18"/>
        <v>0.8</v>
      </c>
    </row>
    <row r="643" spans="6:10" x14ac:dyDescent="0.2">
      <c r="F643" cm="1">
        <f t="array" aca="1" ref="F643" ca="1">INDEX(LU_Years,RANDBETWEEN(1,COUNTA(LU_Years)))</f>
        <v>2022</v>
      </c>
      <c r="G643" t="str" cm="1">
        <f t="array" aca="1" ref="G643" ca="1">INDEX(LU_Categories,RANDBETWEEN(1,COUNTA(LU_Categories)))</f>
        <v>Bikes</v>
      </c>
      <c r="H643" t="str" cm="1">
        <f t="array" aca="1" ref="H643" ca="1">_xlfn.LET(_xlpm.x,MATCH(G643,LU_Categories,0),_xlpm.y,OFFSET('Lookup Data'!$E$37,,_xlpm.x),_xlpm.z,OFFSET('Lookup Data'!$E$40,,_xlpm.x,_xlpm.y,),INDEX(_xlpm.z,RANDBETWEEN(1,_xlpm.y)))</f>
        <v>Touring Bikes</v>
      </c>
      <c r="I643" s="48">
        <f t="shared" ca="1" si="19"/>
        <v>2600</v>
      </c>
      <c r="J643" s="35">
        <f t="shared" ca="1" si="18"/>
        <v>0.4</v>
      </c>
    </row>
    <row r="644" spans="6:10" x14ac:dyDescent="0.2">
      <c r="F644" cm="1">
        <f t="array" aca="1" ref="F644" ca="1">INDEX(LU_Years,RANDBETWEEN(1,COUNTA(LU_Years)))</f>
        <v>2022</v>
      </c>
      <c r="G644" t="str" cm="1">
        <f t="array" aca="1" ref="G644" ca="1">INDEX(LU_Categories,RANDBETWEEN(1,COUNTA(LU_Categories)))</f>
        <v>Clothing</v>
      </c>
      <c r="H644" t="str" cm="1">
        <f t="array" aca="1" ref="H644" ca="1">_xlfn.LET(_xlpm.x,MATCH(G644,LU_Categories,0),_xlpm.y,OFFSET('Lookup Data'!$E$37,,_xlpm.x),_xlpm.z,OFFSET('Lookup Data'!$E$40,,_xlpm.x,_xlpm.y,),INDEX(_xlpm.z,RANDBETWEEN(1,_xlpm.y)))</f>
        <v>Bib-Shorts</v>
      </c>
      <c r="I644" s="48">
        <f t="shared" ca="1" si="19"/>
        <v>3000</v>
      </c>
      <c r="J644" s="35">
        <f t="shared" ca="1" si="18"/>
        <v>0.75</v>
      </c>
    </row>
    <row r="645" spans="6:10" x14ac:dyDescent="0.2">
      <c r="F645" cm="1">
        <f t="array" aca="1" ref="F645" ca="1">INDEX(LU_Years,RANDBETWEEN(1,COUNTA(LU_Years)))</f>
        <v>2021</v>
      </c>
      <c r="G645" t="str" cm="1">
        <f t="array" aca="1" ref="G645" ca="1">INDEX(LU_Categories,RANDBETWEEN(1,COUNTA(LU_Categories)))</f>
        <v>Accessories</v>
      </c>
      <c r="H645" t="str" cm="1">
        <f t="array" aca="1" ref="H645" ca="1">_xlfn.LET(_xlpm.x,MATCH(G645,LU_Categories,0),_xlpm.y,OFFSET('Lookup Data'!$E$37,,_xlpm.x),_xlpm.z,OFFSET('Lookup Data'!$E$40,,_xlpm.x,_xlpm.y,),INDEX(_xlpm.z,RANDBETWEEN(1,_xlpm.y)))</f>
        <v>Lights</v>
      </c>
      <c r="I645" s="48">
        <f t="shared" ca="1" si="19"/>
        <v>500</v>
      </c>
      <c r="J645" s="35">
        <f t="shared" ca="1" si="18"/>
        <v>0.05</v>
      </c>
    </row>
    <row r="646" spans="6:10" x14ac:dyDescent="0.2">
      <c r="F646" cm="1">
        <f t="array" aca="1" ref="F646" ca="1">INDEX(LU_Years,RANDBETWEEN(1,COUNTA(LU_Years)))</f>
        <v>2020</v>
      </c>
      <c r="G646" t="str" cm="1">
        <f t="array" aca="1" ref="G646" ca="1">INDEX(LU_Categories,RANDBETWEEN(1,COUNTA(LU_Categories)))</f>
        <v>Clothing</v>
      </c>
      <c r="H646" t="str" cm="1">
        <f t="array" aca="1" ref="H646" ca="1">_xlfn.LET(_xlpm.x,MATCH(G646,LU_Categories,0),_xlpm.y,OFFSET('Lookup Data'!$E$37,,_xlpm.x),_xlpm.z,OFFSET('Lookup Data'!$E$40,,_xlpm.x,_xlpm.y,),INDEX(_xlpm.z,RANDBETWEEN(1,_xlpm.y)))</f>
        <v>Vests</v>
      </c>
      <c r="I646" s="48">
        <f t="shared" ca="1" si="19"/>
        <v>400</v>
      </c>
      <c r="J646" s="35">
        <f t="shared" ca="1" si="18"/>
        <v>0.95</v>
      </c>
    </row>
    <row r="647" spans="6:10" x14ac:dyDescent="0.2">
      <c r="F647" cm="1">
        <f t="array" aca="1" ref="F647" ca="1">INDEX(LU_Years,RANDBETWEEN(1,COUNTA(LU_Years)))</f>
        <v>2020</v>
      </c>
      <c r="G647" t="str" cm="1">
        <f t="array" aca="1" ref="G647" ca="1">INDEX(LU_Categories,RANDBETWEEN(1,COUNTA(LU_Categories)))</f>
        <v>Accessories</v>
      </c>
      <c r="H647" t="str" cm="1">
        <f t="array" aca="1" ref="H647" ca="1">_xlfn.LET(_xlpm.x,MATCH(G647,LU_Categories,0),_xlpm.y,OFFSET('Lookup Data'!$E$37,,_xlpm.x),_xlpm.z,OFFSET('Lookup Data'!$E$40,,_xlpm.x,_xlpm.y,),INDEX(_xlpm.z,RANDBETWEEN(1,_xlpm.y)))</f>
        <v>Helmets</v>
      </c>
      <c r="I647" s="48">
        <f t="shared" ca="1" si="19"/>
        <v>4000</v>
      </c>
      <c r="J647" s="35">
        <f t="shared" ca="1" si="18"/>
        <v>0.8</v>
      </c>
    </row>
    <row r="648" spans="6:10" x14ac:dyDescent="0.2">
      <c r="F648" cm="1">
        <f t="array" aca="1" ref="F648" ca="1">INDEX(LU_Years,RANDBETWEEN(1,COUNTA(LU_Years)))</f>
        <v>2021</v>
      </c>
      <c r="G648" t="str" cm="1">
        <f t="array" aca="1" ref="G648" ca="1">INDEX(LU_Categories,RANDBETWEEN(1,COUNTA(LU_Categories)))</f>
        <v>Components</v>
      </c>
      <c r="H648" t="str" cm="1">
        <f t="array" aca="1" ref="H648" ca="1">_xlfn.LET(_xlpm.x,MATCH(G648,LU_Categories,0),_xlpm.y,OFFSET('Lookup Data'!$E$37,,_xlpm.x),_xlpm.z,OFFSET('Lookup Data'!$E$40,,_xlpm.x,_xlpm.y,),INDEX(_xlpm.z,RANDBETWEEN(1,_xlpm.y)))</f>
        <v>Pedals</v>
      </c>
      <c r="I648" s="48">
        <f t="shared" ca="1" si="19"/>
        <v>3200</v>
      </c>
      <c r="J648" s="35">
        <f t="shared" ca="1" si="18"/>
        <v>0.2</v>
      </c>
    </row>
    <row r="649" spans="6:10" x14ac:dyDescent="0.2">
      <c r="F649" cm="1">
        <f t="array" aca="1" ref="F649" ca="1">INDEX(LU_Years,RANDBETWEEN(1,COUNTA(LU_Years)))</f>
        <v>2020</v>
      </c>
      <c r="G649" t="str" cm="1">
        <f t="array" aca="1" ref="G649" ca="1">INDEX(LU_Categories,RANDBETWEEN(1,COUNTA(LU_Categories)))</f>
        <v>Clothing</v>
      </c>
      <c r="H649" t="str" cm="1">
        <f t="array" aca="1" ref="H649" ca="1">_xlfn.LET(_xlpm.x,MATCH(G649,LU_Categories,0),_xlpm.y,OFFSET('Lookup Data'!$E$37,,_xlpm.x),_xlpm.z,OFFSET('Lookup Data'!$E$40,,_xlpm.x,_xlpm.y,),INDEX(_xlpm.z,RANDBETWEEN(1,_xlpm.y)))</f>
        <v>Vests</v>
      </c>
      <c r="I649" s="48">
        <f t="shared" ca="1" si="19"/>
        <v>2500</v>
      </c>
      <c r="J649" s="35">
        <f t="shared" ca="1" si="18"/>
        <v>0.95</v>
      </c>
    </row>
    <row r="650" spans="6:10" x14ac:dyDescent="0.2">
      <c r="F650" cm="1">
        <f t="array" aca="1" ref="F650" ca="1">INDEX(LU_Years,RANDBETWEEN(1,COUNTA(LU_Years)))</f>
        <v>2022</v>
      </c>
      <c r="G650" t="str" cm="1">
        <f t="array" aca="1" ref="G650" ca="1">INDEX(LU_Categories,RANDBETWEEN(1,COUNTA(LU_Categories)))</f>
        <v>Bikes</v>
      </c>
      <c r="H650" t="str" cm="1">
        <f t="array" aca="1" ref="H650" ca="1">_xlfn.LET(_xlpm.x,MATCH(G650,LU_Categories,0),_xlpm.y,OFFSET('Lookup Data'!$E$37,,_xlpm.x),_xlpm.z,OFFSET('Lookup Data'!$E$40,,_xlpm.x,_xlpm.y,),INDEX(_xlpm.z,RANDBETWEEN(1,_xlpm.y)))</f>
        <v>Road Bikes</v>
      </c>
      <c r="I650" s="48">
        <f t="shared" ca="1" si="19"/>
        <v>1100</v>
      </c>
      <c r="J650" s="35">
        <f t="shared" ca="1" si="18"/>
        <v>0.65</v>
      </c>
    </row>
    <row r="651" spans="6:10" x14ac:dyDescent="0.2">
      <c r="F651" cm="1">
        <f t="array" aca="1" ref="F651" ca="1">INDEX(LU_Years,RANDBETWEEN(1,COUNTA(LU_Years)))</f>
        <v>2021</v>
      </c>
      <c r="G651" t="str" cm="1">
        <f t="array" aca="1" ref="G651" ca="1">INDEX(LU_Categories,RANDBETWEEN(1,COUNTA(LU_Categories)))</f>
        <v>Components</v>
      </c>
      <c r="H651" t="str" cm="1">
        <f t="array" aca="1" ref="H651" ca="1">_xlfn.LET(_xlpm.x,MATCH(G651,LU_Categories,0),_xlpm.y,OFFSET('Lookup Data'!$E$37,,_xlpm.x),_xlpm.z,OFFSET('Lookup Data'!$E$40,,_xlpm.x,_xlpm.y,),INDEX(_xlpm.z,RANDBETWEEN(1,_xlpm.y)))</f>
        <v>Saddles</v>
      </c>
      <c r="I651" s="48">
        <f t="shared" ca="1" si="19"/>
        <v>2200</v>
      </c>
      <c r="J651" s="35">
        <f t="shared" ca="1" si="18"/>
        <v>0.5</v>
      </c>
    </row>
    <row r="652" spans="6:10" x14ac:dyDescent="0.2">
      <c r="F652" cm="1">
        <f t="array" aca="1" ref="F652" ca="1">INDEX(LU_Years,RANDBETWEEN(1,COUNTA(LU_Years)))</f>
        <v>2020</v>
      </c>
      <c r="G652" t="str" cm="1">
        <f t="array" aca="1" ref="G652" ca="1">INDEX(LU_Categories,RANDBETWEEN(1,COUNTA(LU_Categories)))</f>
        <v>Clothing</v>
      </c>
      <c r="H652" t="str" cm="1">
        <f t="array" aca="1" ref="H652" ca="1">_xlfn.LET(_xlpm.x,MATCH(G652,LU_Categories,0),_xlpm.y,OFFSET('Lookup Data'!$E$37,,_xlpm.x),_xlpm.z,OFFSET('Lookup Data'!$E$40,,_xlpm.x,_xlpm.y,),INDEX(_xlpm.z,RANDBETWEEN(1,_xlpm.y)))</f>
        <v>Jerseys</v>
      </c>
      <c r="I652" s="48">
        <f t="shared" ca="1" si="19"/>
        <v>1100</v>
      </c>
      <c r="J652" s="35">
        <f t="shared" ca="1" si="18"/>
        <v>0.9</v>
      </c>
    </row>
    <row r="653" spans="6:10" x14ac:dyDescent="0.2">
      <c r="F653" cm="1">
        <f t="array" aca="1" ref="F653" ca="1">INDEX(LU_Years,RANDBETWEEN(1,COUNTA(LU_Years)))</f>
        <v>2020</v>
      </c>
      <c r="G653" t="str" cm="1">
        <f t="array" aca="1" ref="G653" ca="1">INDEX(LU_Categories,RANDBETWEEN(1,COUNTA(LU_Categories)))</f>
        <v>Components</v>
      </c>
      <c r="H653" t="str" cm="1">
        <f t="array" aca="1" ref="H653" ca="1">_xlfn.LET(_xlpm.x,MATCH(G653,LU_Categories,0),_xlpm.y,OFFSET('Lookup Data'!$E$37,,_xlpm.x),_xlpm.z,OFFSET('Lookup Data'!$E$40,,_xlpm.x,_xlpm.y,),INDEX(_xlpm.z,RANDBETWEEN(1,_xlpm.y)))</f>
        <v>Pedals</v>
      </c>
      <c r="I653" s="48">
        <f t="shared" ca="1" si="19"/>
        <v>400</v>
      </c>
      <c r="J653" s="35">
        <f t="shared" ref="J653:J716" ca="1" si="20">RANDBETWEEN(1,20)/20</f>
        <v>0.65</v>
      </c>
    </row>
    <row r="654" spans="6:10" x14ac:dyDescent="0.2">
      <c r="F654" cm="1">
        <f t="array" aca="1" ref="F654" ca="1">INDEX(LU_Years,RANDBETWEEN(1,COUNTA(LU_Years)))</f>
        <v>2020</v>
      </c>
      <c r="G654" t="str" cm="1">
        <f t="array" aca="1" ref="G654" ca="1">INDEX(LU_Categories,RANDBETWEEN(1,COUNTA(LU_Categories)))</f>
        <v>Accessories</v>
      </c>
      <c r="H654" t="str" cm="1">
        <f t="array" aca="1" ref="H654" ca="1">_xlfn.LET(_xlpm.x,MATCH(G654,LU_Categories,0),_xlpm.y,OFFSET('Lookup Data'!$E$37,,_xlpm.x),_xlpm.z,OFFSET('Lookup Data'!$E$40,,_xlpm.x,_xlpm.y,),INDEX(_xlpm.z,RANDBETWEEN(1,_xlpm.y)))</f>
        <v>Lights</v>
      </c>
      <c r="I654" s="48">
        <f t="shared" ref="I654:I717" ca="1" si="21">RANDBETWEEN(1,40)*100</f>
        <v>2600</v>
      </c>
      <c r="J654" s="35">
        <f t="shared" ca="1" si="20"/>
        <v>0.85</v>
      </c>
    </row>
    <row r="655" spans="6:10" x14ac:dyDescent="0.2">
      <c r="F655" cm="1">
        <f t="array" aca="1" ref="F655" ca="1">INDEX(LU_Years,RANDBETWEEN(1,COUNTA(LU_Years)))</f>
        <v>2020</v>
      </c>
      <c r="G655" t="str" cm="1">
        <f t="array" aca="1" ref="G655" ca="1">INDEX(LU_Categories,RANDBETWEEN(1,COUNTA(LU_Categories)))</f>
        <v>Components</v>
      </c>
      <c r="H655" t="str" cm="1">
        <f t="array" aca="1" ref="H655" ca="1">_xlfn.LET(_xlpm.x,MATCH(G655,LU_Categories,0),_xlpm.y,OFFSET('Lookup Data'!$E$37,,_xlpm.x),_xlpm.z,OFFSET('Lookup Data'!$E$40,,_xlpm.x,_xlpm.y,),INDEX(_xlpm.z,RANDBETWEEN(1,_xlpm.y)))</f>
        <v>Chains</v>
      </c>
      <c r="I655" s="48">
        <f t="shared" ca="1" si="21"/>
        <v>1600</v>
      </c>
      <c r="J655" s="35">
        <f t="shared" ca="1" si="20"/>
        <v>1</v>
      </c>
    </row>
    <row r="656" spans="6:10" x14ac:dyDescent="0.2">
      <c r="F656" cm="1">
        <f t="array" aca="1" ref="F656" ca="1">INDEX(LU_Years,RANDBETWEEN(1,COUNTA(LU_Years)))</f>
        <v>2021</v>
      </c>
      <c r="G656" t="str" cm="1">
        <f t="array" aca="1" ref="G656" ca="1">INDEX(LU_Categories,RANDBETWEEN(1,COUNTA(LU_Categories)))</f>
        <v>Clothing</v>
      </c>
      <c r="H656" t="str" cm="1">
        <f t="array" aca="1" ref="H656" ca="1">_xlfn.LET(_xlpm.x,MATCH(G656,LU_Categories,0),_xlpm.y,OFFSET('Lookup Data'!$E$37,,_xlpm.x),_xlpm.z,OFFSET('Lookup Data'!$E$40,,_xlpm.x,_xlpm.y,),INDEX(_xlpm.z,RANDBETWEEN(1,_xlpm.y)))</f>
        <v>Socks</v>
      </c>
      <c r="I656" s="48">
        <f t="shared" ca="1" si="21"/>
        <v>1200</v>
      </c>
      <c r="J656" s="35">
        <f t="shared" ca="1" si="20"/>
        <v>1</v>
      </c>
    </row>
    <row r="657" spans="6:10" x14ac:dyDescent="0.2">
      <c r="F657" cm="1">
        <f t="array" aca="1" ref="F657" ca="1">INDEX(LU_Years,RANDBETWEEN(1,COUNTA(LU_Years)))</f>
        <v>2021</v>
      </c>
      <c r="G657" t="str" cm="1">
        <f t="array" aca="1" ref="G657" ca="1">INDEX(LU_Categories,RANDBETWEEN(1,COUNTA(LU_Categories)))</f>
        <v>Bikes</v>
      </c>
      <c r="H657" t="str" cm="1">
        <f t="array" aca="1" ref="H657" ca="1">_xlfn.LET(_xlpm.x,MATCH(G657,LU_Categories,0),_xlpm.y,OFFSET('Lookup Data'!$E$37,,_xlpm.x),_xlpm.z,OFFSET('Lookup Data'!$E$40,,_xlpm.x,_xlpm.y,),INDEX(_xlpm.z,RANDBETWEEN(1,_xlpm.y)))</f>
        <v>Mountain Bikes</v>
      </c>
      <c r="I657" s="48">
        <f t="shared" ca="1" si="21"/>
        <v>1800</v>
      </c>
      <c r="J657" s="35">
        <f t="shared" ca="1" si="20"/>
        <v>0.7</v>
      </c>
    </row>
    <row r="658" spans="6:10" x14ac:dyDescent="0.2">
      <c r="F658" cm="1">
        <f t="array" aca="1" ref="F658" ca="1">INDEX(LU_Years,RANDBETWEEN(1,COUNTA(LU_Years)))</f>
        <v>2020</v>
      </c>
      <c r="G658" t="str" cm="1">
        <f t="array" aca="1" ref="G658" ca="1">INDEX(LU_Categories,RANDBETWEEN(1,COUNTA(LU_Categories)))</f>
        <v>Clothing</v>
      </c>
      <c r="H658" t="str" cm="1">
        <f t="array" aca="1" ref="H658" ca="1">_xlfn.LET(_xlpm.x,MATCH(G658,LU_Categories,0),_xlpm.y,OFFSET('Lookup Data'!$E$37,,_xlpm.x),_xlpm.z,OFFSET('Lookup Data'!$E$40,,_xlpm.x,_xlpm.y,),INDEX(_xlpm.z,RANDBETWEEN(1,_xlpm.y)))</f>
        <v>Bib-Shorts</v>
      </c>
      <c r="I658" s="48">
        <f t="shared" ca="1" si="21"/>
        <v>3400</v>
      </c>
      <c r="J658" s="35">
        <f t="shared" ca="1" si="20"/>
        <v>0.65</v>
      </c>
    </row>
    <row r="659" spans="6:10" x14ac:dyDescent="0.2">
      <c r="F659" cm="1">
        <f t="array" aca="1" ref="F659" ca="1">INDEX(LU_Years,RANDBETWEEN(1,COUNTA(LU_Years)))</f>
        <v>2020</v>
      </c>
      <c r="G659" t="str" cm="1">
        <f t="array" aca="1" ref="G659" ca="1">INDEX(LU_Categories,RANDBETWEEN(1,COUNTA(LU_Categories)))</f>
        <v>Accessories</v>
      </c>
      <c r="H659" t="str" cm="1">
        <f t="array" aca="1" ref="H659" ca="1">_xlfn.LET(_xlpm.x,MATCH(G659,LU_Categories,0),_xlpm.y,OFFSET('Lookup Data'!$E$37,,_xlpm.x),_xlpm.z,OFFSET('Lookup Data'!$E$40,,_xlpm.x,_xlpm.y,),INDEX(_xlpm.z,RANDBETWEEN(1,_xlpm.y)))</f>
        <v>Bike Racks</v>
      </c>
      <c r="I659" s="48">
        <f t="shared" ca="1" si="21"/>
        <v>2500</v>
      </c>
      <c r="J659" s="35">
        <f t="shared" ca="1" si="20"/>
        <v>0.45</v>
      </c>
    </row>
    <row r="660" spans="6:10" x14ac:dyDescent="0.2">
      <c r="F660" cm="1">
        <f t="array" aca="1" ref="F660" ca="1">INDEX(LU_Years,RANDBETWEEN(1,COUNTA(LU_Years)))</f>
        <v>2022</v>
      </c>
      <c r="G660" t="str" cm="1">
        <f t="array" aca="1" ref="G660" ca="1">INDEX(LU_Categories,RANDBETWEEN(1,COUNTA(LU_Categories)))</f>
        <v>Bikes</v>
      </c>
      <c r="H660" t="str" cm="1">
        <f t="array" aca="1" ref="H660" ca="1">_xlfn.LET(_xlpm.x,MATCH(G660,LU_Categories,0),_xlpm.y,OFFSET('Lookup Data'!$E$37,,_xlpm.x),_xlpm.z,OFFSET('Lookup Data'!$E$40,,_xlpm.x,_xlpm.y,),INDEX(_xlpm.z,RANDBETWEEN(1,_xlpm.y)))</f>
        <v>Touring Bikes</v>
      </c>
      <c r="I660" s="48">
        <f t="shared" ca="1" si="21"/>
        <v>1300</v>
      </c>
      <c r="J660" s="35">
        <f t="shared" ca="1" si="20"/>
        <v>0.8</v>
      </c>
    </row>
    <row r="661" spans="6:10" x14ac:dyDescent="0.2">
      <c r="F661" cm="1">
        <f t="array" aca="1" ref="F661" ca="1">INDEX(LU_Years,RANDBETWEEN(1,COUNTA(LU_Years)))</f>
        <v>2020</v>
      </c>
      <c r="G661" t="str" cm="1">
        <f t="array" aca="1" ref="G661" ca="1">INDEX(LU_Categories,RANDBETWEEN(1,COUNTA(LU_Categories)))</f>
        <v>Components</v>
      </c>
      <c r="H661" t="str" cm="1">
        <f t="array" aca="1" ref="H661" ca="1">_xlfn.LET(_xlpm.x,MATCH(G661,LU_Categories,0),_xlpm.y,OFFSET('Lookup Data'!$E$37,,_xlpm.x),_xlpm.z,OFFSET('Lookup Data'!$E$40,,_xlpm.x,_xlpm.y,),INDEX(_xlpm.z,RANDBETWEEN(1,_xlpm.y)))</f>
        <v>Wheels</v>
      </c>
      <c r="I661" s="48">
        <f t="shared" ca="1" si="21"/>
        <v>1700</v>
      </c>
      <c r="J661" s="35">
        <f t="shared" ca="1" si="20"/>
        <v>0.55000000000000004</v>
      </c>
    </row>
    <row r="662" spans="6:10" x14ac:dyDescent="0.2">
      <c r="F662" cm="1">
        <f t="array" aca="1" ref="F662" ca="1">INDEX(LU_Years,RANDBETWEEN(1,COUNTA(LU_Years)))</f>
        <v>2022</v>
      </c>
      <c r="G662" t="str" cm="1">
        <f t="array" aca="1" ref="G662" ca="1">INDEX(LU_Categories,RANDBETWEEN(1,COUNTA(LU_Categories)))</f>
        <v>Bikes</v>
      </c>
      <c r="H662" t="str" cm="1">
        <f t="array" aca="1" ref="H662" ca="1">_xlfn.LET(_xlpm.x,MATCH(G662,LU_Categories,0),_xlpm.y,OFFSET('Lookup Data'!$E$37,,_xlpm.x),_xlpm.z,OFFSET('Lookup Data'!$E$40,,_xlpm.x,_xlpm.y,),INDEX(_xlpm.z,RANDBETWEEN(1,_xlpm.y)))</f>
        <v>Mountain Bikes</v>
      </c>
      <c r="I662" s="48">
        <f t="shared" ca="1" si="21"/>
        <v>800</v>
      </c>
      <c r="J662" s="35">
        <f t="shared" ca="1" si="20"/>
        <v>0.15</v>
      </c>
    </row>
    <row r="663" spans="6:10" x14ac:dyDescent="0.2">
      <c r="F663" cm="1">
        <f t="array" aca="1" ref="F663" ca="1">INDEX(LU_Years,RANDBETWEEN(1,COUNTA(LU_Years)))</f>
        <v>2022</v>
      </c>
      <c r="G663" t="str" cm="1">
        <f t="array" aca="1" ref="G663" ca="1">INDEX(LU_Categories,RANDBETWEEN(1,COUNTA(LU_Categories)))</f>
        <v>Bikes</v>
      </c>
      <c r="H663" t="str" cm="1">
        <f t="array" aca="1" ref="H663" ca="1">_xlfn.LET(_xlpm.x,MATCH(G663,LU_Categories,0),_xlpm.y,OFFSET('Lookup Data'!$E$37,,_xlpm.x),_xlpm.z,OFFSET('Lookup Data'!$E$40,,_xlpm.x,_xlpm.y,),INDEX(_xlpm.z,RANDBETWEEN(1,_xlpm.y)))</f>
        <v>Touring Bikes</v>
      </c>
      <c r="I663" s="48">
        <f t="shared" ca="1" si="21"/>
        <v>900</v>
      </c>
      <c r="J663" s="35">
        <f t="shared" ca="1" si="20"/>
        <v>0.15</v>
      </c>
    </row>
    <row r="664" spans="6:10" x14ac:dyDescent="0.2">
      <c r="F664" cm="1">
        <f t="array" aca="1" ref="F664" ca="1">INDEX(LU_Years,RANDBETWEEN(1,COUNTA(LU_Years)))</f>
        <v>2022</v>
      </c>
      <c r="G664" t="str" cm="1">
        <f t="array" aca="1" ref="G664" ca="1">INDEX(LU_Categories,RANDBETWEEN(1,COUNTA(LU_Categories)))</f>
        <v>Components</v>
      </c>
      <c r="H664" t="str" cm="1">
        <f t="array" aca="1" ref="H664" ca="1">_xlfn.LET(_xlpm.x,MATCH(G664,LU_Categories,0),_xlpm.y,OFFSET('Lookup Data'!$E$37,,_xlpm.x),_xlpm.z,OFFSET('Lookup Data'!$E$40,,_xlpm.x,_xlpm.y,),INDEX(_xlpm.z,RANDBETWEEN(1,_xlpm.y)))</f>
        <v>Chains</v>
      </c>
      <c r="I664" s="48">
        <f t="shared" ca="1" si="21"/>
        <v>3600</v>
      </c>
      <c r="J664" s="35">
        <f t="shared" ca="1" si="20"/>
        <v>0.9</v>
      </c>
    </row>
    <row r="665" spans="6:10" x14ac:dyDescent="0.2">
      <c r="F665" cm="1">
        <f t="array" aca="1" ref="F665" ca="1">INDEX(LU_Years,RANDBETWEEN(1,COUNTA(LU_Years)))</f>
        <v>2021</v>
      </c>
      <c r="G665" t="str" cm="1">
        <f t="array" aca="1" ref="G665" ca="1">INDEX(LU_Categories,RANDBETWEEN(1,COUNTA(LU_Categories)))</f>
        <v>Bikes</v>
      </c>
      <c r="H665" t="str" cm="1">
        <f t="array" aca="1" ref="H665" ca="1">_xlfn.LET(_xlpm.x,MATCH(G665,LU_Categories,0),_xlpm.y,OFFSET('Lookup Data'!$E$37,,_xlpm.x),_xlpm.z,OFFSET('Lookup Data'!$E$40,,_xlpm.x,_xlpm.y,),INDEX(_xlpm.z,RANDBETWEEN(1,_xlpm.y)))</f>
        <v>Road Bikes</v>
      </c>
      <c r="I665" s="48">
        <f t="shared" ca="1" si="21"/>
        <v>4000</v>
      </c>
      <c r="J665" s="35">
        <f t="shared" ca="1" si="20"/>
        <v>0.35</v>
      </c>
    </row>
    <row r="666" spans="6:10" x14ac:dyDescent="0.2">
      <c r="F666" cm="1">
        <f t="array" aca="1" ref="F666" ca="1">INDEX(LU_Years,RANDBETWEEN(1,COUNTA(LU_Years)))</f>
        <v>2022</v>
      </c>
      <c r="G666" t="str" cm="1">
        <f t="array" aca="1" ref="G666" ca="1">INDEX(LU_Categories,RANDBETWEEN(1,COUNTA(LU_Categories)))</f>
        <v>Bikes</v>
      </c>
      <c r="H666" t="str" cm="1">
        <f t="array" aca="1" ref="H666" ca="1">_xlfn.LET(_xlpm.x,MATCH(G666,LU_Categories,0),_xlpm.y,OFFSET('Lookup Data'!$E$37,,_xlpm.x),_xlpm.z,OFFSET('Lookup Data'!$E$40,,_xlpm.x,_xlpm.y,),INDEX(_xlpm.z,RANDBETWEEN(1,_xlpm.y)))</f>
        <v>Cargo Bikes</v>
      </c>
      <c r="I666" s="48">
        <f t="shared" ca="1" si="21"/>
        <v>1100</v>
      </c>
      <c r="J666" s="35">
        <f t="shared" ca="1" si="20"/>
        <v>0.9</v>
      </c>
    </row>
    <row r="667" spans="6:10" x14ac:dyDescent="0.2">
      <c r="F667" cm="1">
        <f t="array" aca="1" ref="F667" ca="1">INDEX(LU_Years,RANDBETWEEN(1,COUNTA(LU_Years)))</f>
        <v>2020</v>
      </c>
      <c r="G667" t="str" cm="1">
        <f t="array" aca="1" ref="G667" ca="1">INDEX(LU_Categories,RANDBETWEEN(1,COUNTA(LU_Categories)))</f>
        <v>Bikes</v>
      </c>
      <c r="H667" t="str" cm="1">
        <f t="array" aca="1" ref="H667" ca="1">_xlfn.LET(_xlpm.x,MATCH(G667,LU_Categories,0),_xlpm.y,OFFSET('Lookup Data'!$E$37,,_xlpm.x),_xlpm.z,OFFSET('Lookup Data'!$E$40,,_xlpm.x,_xlpm.y,),INDEX(_xlpm.z,RANDBETWEEN(1,_xlpm.y)))</f>
        <v>Mountain Bikes</v>
      </c>
      <c r="I667" s="48">
        <f t="shared" ca="1" si="21"/>
        <v>3100</v>
      </c>
      <c r="J667" s="35">
        <f t="shared" ca="1" si="20"/>
        <v>0.8</v>
      </c>
    </row>
    <row r="668" spans="6:10" x14ac:dyDescent="0.2">
      <c r="F668" cm="1">
        <f t="array" aca="1" ref="F668" ca="1">INDEX(LU_Years,RANDBETWEEN(1,COUNTA(LU_Years)))</f>
        <v>2020</v>
      </c>
      <c r="G668" t="str" cm="1">
        <f t="array" aca="1" ref="G668" ca="1">INDEX(LU_Categories,RANDBETWEEN(1,COUNTA(LU_Categories)))</f>
        <v>Components</v>
      </c>
      <c r="H668" t="str" cm="1">
        <f t="array" aca="1" ref="H668" ca="1">_xlfn.LET(_xlpm.x,MATCH(G668,LU_Categories,0),_xlpm.y,OFFSET('Lookup Data'!$E$37,,_xlpm.x),_xlpm.z,OFFSET('Lookup Data'!$E$40,,_xlpm.x,_xlpm.y,),INDEX(_xlpm.z,RANDBETWEEN(1,_xlpm.y)))</f>
        <v>Wheels</v>
      </c>
      <c r="I668" s="48">
        <f t="shared" ca="1" si="21"/>
        <v>1100</v>
      </c>
      <c r="J668" s="35">
        <f t="shared" ca="1" si="20"/>
        <v>0.15</v>
      </c>
    </row>
    <row r="669" spans="6:10" x14ac:dyDescent="0.2">
      <c r="F669" cm="1">
        <f t="array" aca="1" ref="F669" ca="1">INDEX(LU_Years,RANDBETWEEN(1,COUNTA(LU_Years)))</f>
        <v>2021</v>
      </c>
      <c r="G669" t="str" cm="1">
        <f t="array" aca="1" ref="G669" ca="1">INDEX(LU_Categories,RANDBETWEEN(1,COUNTA(LU_Categories)))</f>
        <v>Components</v>
      </c>
      <c r="H669" t="str" cm="1">
        <f t="array" aca="1" ref="H669" ca="1">_xlfn.LET(_xlpm.x,MATCH(G669,LU_Categories,0),_xlpm.y,OFFSET('Lookup Data'!$E$37,,_xlpm.x),_xlpm.z,OFFSET('Lookup Data'!$E$40,,_xlpm.x,_xlpm.y,),INDEX(_xlpm.z,RANDBETWEEN(1,_xlpm.y)))</f>
        <v>Handlebars</v>
      </c>
      <c r="I669" s="48">
        <f t="shared" ca="1" si="21"/>
        <v>1300</v>
      </c>
      <c r="J669" s="35">
        <f t="shared" ca="1" si="20"/>
        <v>0.7</v>
      </c>
    </row>
    <row r="670" spans="6:10" x14ac:dyDescent="0.2">
      <c r="F670" cm="1">
        <f t="array" aca="1" ref="F670" ca="1">INDEX(LU_Years,RANDBETWEEN(1,COUNTA(LU_Years)))</f>
        <v>2022</v>
      </c>
      <c r="G670" t="str" cm="1">
        <f t="array" aca="1" ref="G670" ca="1">INDEX(LU_Categories,RANDBETWEEN(1,COUNTA(LU_Categories)))</f>
        <v>Bikes</v>
      </c>
      <c r="H670" t="str" cm="1">
        <f t="array" aca="1" ref="H670" ca="1">_xlfn.LET(_xlpm.x,MATCH(G670,LU_Categories,0),_xlpm.y,OFFSET('Lookup Data'!$E$37,,_xlpm.x),_xlpm.z,OFFSET('Lookup Data'!$E$40,,_xlpm.x,_xlpm.y,),INDEX(_xlpm.z,RANDBETWEEN(1,_xlpm.y)))</f>
        <v>Road Bikes</v>
      </c>
      <c r="I670" s="48">
        <f t="shared" ca="1" si="21"/>
        <v>1600</v>
      </c>
      <c r="J670" s="35">
        <f t="shared" ca="1" si="20"/>
        <v>0.85</v>
      </c>
    </row>
    <row r="671" spans="6:10" x14ac:dyDescent="0.2">
      <c r="F671" cm="1">
        <f t="array" aca="1" ref="F671" ca="1">INDEX(LU_Years,RANDBETWEEN(1,COUNTA(LU_Years)))</f>
        <v>2022</v>
      </c>
      <c r="G671" t="str" cm="1">
        <f t="array" aca="1" ref="G671" ca="1">INDEX(LU_Categories,RANDBETWEEN(1,COUNTA(LU_Categories)))</f>
        <v>Bikes</v>
      </c>
      <c r="H671" t="str" cm="1">
        <f t="array" aca="1" ref="H671" ca="1">_xlfn.LET(_xlpm.x,MATCH(G671,LU_Categories,0),_xlpm.y,OFFSET('Lookup Data'!$E$37,,_xlpm.x),_xlpm.z,OFFSET('Lookup Data'!$E$40,,_xlpm.x,_xlpm.y,),INDEX(_xlpm.z,RANDBETWEEN(1,_xlpm.y)))</f>
        <v>Road Bikes</v>
      </c>
      <c r="I671" s="48">
        <f t="shared" ca="1" si="21"/>
        <v>3900</v>
      </c>
      <c r="J671" s="35">
        <f t="shared" ca="1" si="20"/>
        <v>0.1</v>
      </c>
    </row>
    <row r="672" spans="6:10" x14ac:dyDescent="0.2">
      <c r="F672" cm="1">
        <f t="array" aca="1" ref="F672" ca="1">INDEX(LU_Years,RANDBETWEEN(1,COUNTA(LU_Years)))</f>
        <v>2022</v>
      </c>
      <c r="G672" t="str" cm="1">
        <f t="array" aca="1" ref="G672" ca="1">INDEX(LU_Categories,RANDBETWEEN(1,COUNTA(LU_Categories)))</f>
        <v>Components</v>
      </c>
      <c r="H672" t="str" cm="1">
        <f t="array" aca="1" ref="H672" ca="1">_xlfn.LET(_xlpm.x,MATCH(G672,LU_Categories,0),_xlpm.y,OFFSET('Lookup Data'!$E$37,,_xlpm.x),_xlpm.z,OFFSET('Lookup Data'!$E$40,,_xlpm.x,_xlpm.y,),INDEX(_xlpm.z,RANDBETWEEN(1,_xlpm.y)))</f>
        <v>Handlebars</v>
      </c>
      <c r="I672" s="48">
        <f t="shared" ca="1" si="21"/>
        <v>3700</v>
      </c>
      <c r="J672" s="35">
        <f t="shared" ca="1" si="20"/>
        <v>0.65</v>
      </c>
    </row>
    <row r="673" spans="6:10" x14ac:dyDescent="0.2">
      <c r="F673" cm="1">
        <f t="array" aca="1" ref="F673" ca="1">INDEX(LU_Years,RANDBETWEEN(1,COUNTA(LU_Years)))</f>
        <v>2020</v>
      </c>
      <c r="G673" t="str" cm="1">
        <f t="array" aca="1" ref="G673" ca="1">INDEX(LU_Categories,RANDBETWEEN(1,COUNTA(LU_Categories)))</f>
        <v>Bikes</v>
      </c>
      <c r="H673" t="str" cm="1">
        <f t="array" aca="1" ref="H673" ca="1">_xlfn.LET(_xlpm.x,MATCH(G673,LU_Categories,0),_xlpm.y,OFFSET('Lookup Data'!$E$37,,_xlpm.x),_xlpm.z,OFFSET('Lookup Data'!$E$40,,_xlpm.x,_xlpm.y,),INDEX(_xlpm.z,RANDBETWEEN(1,_xlpm.y)))</f>
        <v>Touring Bikes</v>
      </c>
      <c r="I673" s="48">
        <f t="shared" ca="1" si="21"/>
        <v>2800</v>
      </c>
      <c r="J673" s="35">
        <f t="shared" ca="1" si="20"/>
        <v>0.05</v>
      </c>
    </row>
    <row r="674" spans="6:10" x14ac:dyDescent="0.2">
      <c r="F674" cm="1">
        <f t="array" aca="1" ref="F674" ca="1">INDEX(LU_Years,RANDBETWEEN(1,COUNTA(LU_Years)))</f>
        <v>2022</v>
      </c>
      <c r="G674" t="str" cm="1">
        <f t="array" aca="1" ref="G674" ca="1">INDEX(LU_Categories,RANDBETWEEN(1,COUNTA(LU_Categories)))</f>
        <v>Components</v>
      </c>
      <c r="H674" t="str" cm="1">
        <f t="array" aca="1" ref="H674" ca="1">_xlfn.LET(_xlpm.x,MATCH(G674,LU_Categories,0),_xlpm.y,OFFSET('Lookup Data'!$E$37,,_xlpm.x),_xlpm.z,OFFSET('Lookup Data'!$E$40,,_xlpm.x,_xlpm.y,),INDEX(_xlpm.z,RANDBETWEEN(1,_xlpm.y)))</f>
        <v>Wheels</v>
      </c>
      <c r="I674" s="48">
        <f t="shared" ca="1" si="21"/>
        <v>1200</v>
      </c>
      <c r="J674" s="35">
        <f t="shared" ca="1" si="20"/>
        <v>0.5</v>
      </c>
    </row>
    <row r="675" spans="6:10" x14ac:dyDescent="0.2">
      <c r="F675" cm="1">
        <f t="array" aca="1" ref="F675" ca="1">INDEX(LU_Years,RANDBETWEEN(1,COUNTA(LU_Years)))</f>
        <v>2020</v>
      </c>
      <c r="G675" t="str" cm="1">
        <f t="array" aca="1" ref="G675" ca="1">INDEX(LU_Categories,RANDBETWEEN(1,COUNTA(LU_Categories)))</f>
        <v>Bikes</v>
      </c>
      <c r="H675" t="str" cm="1">
        <f t="array" aca="1" ref="H675" ca="1">_xlfn.LET(_xlpm.x,MATCH(G675,LU_Categories,0),_xlpm.y,OFFSET('Lookup Data'!$E$37,,_xlpm.x),_xlpm.z,OFFSET('Lookup Data'!$E$40,,_xlpm.x,_xlpm.y,),INDEX(_xlpm.z,RANDBETWEEN(1,_xlpm.y)))</f>
        <v>Touring Bikes</v>
      </c>
      <c r="I675" s="48">
        <f t="shared" ca="1" si="21"/>
        <v>3700</v>
      </c>
      <c r="J675" s="35">
        <f t="shared" ca="1" si="20"/>
        <v>0.8</v>
      </c>
    </row>
    <row r="676" spans="6:10" x14ac:dyDescent="0.2">
      <c r="F676" cm="1">
        <f t="array" aca="1" ref="F676" ca="1">INDEX(LU_Years,RANDBETWEEN(1,COUNTA(LU_Years)))</f>
        <v>2022</v>
      </c>
      <c r="G676" t="str" cm="1">
        <f t="array" aca="1" ref="G676" ca="1">INDEX(LU_Categories,RANDBETWEEN(1,COUNTA(LU_Categories)))</f>
        <v>Bikes</v>
      </c>
      <c r="H676" t="str" cm="1">
        <f t="array" aca="1" ref="H676" ca="1">_xlfn.LET(_xlpm.x,MATCH(G676,LU_Categories,0),_xlpm.y,OFFSET('Lookup Data'!$E$37,,_xlpm.x),_xlpm.z,OFFSET('Lookup Data'!$E$40,,_xlpm.x,_xlpm.y,),INDEX(_xlpm.z,RANDBETWEEN(1,_xlpm.y)))</f>
        <v>Road Bikes</v>
      </c>
      <c r="I676" s="48">
        <f t="shared" ca="1" si="21"/>
        <v>3300</v>
      </c>
      <c r="J676" s="35">
        <f t="shared" ca="1" si="20"/>
        <v>0.15</v>
      </c>
    </row>
    <row r="677" spans="6:10" x14ac:dyDescent="0.2">
      <c r="F677" cm="1">
        <f t="array" aca="1" ref="F677" ca="1">INDEX(LU_Years,RANDBETWEEN(1,COUNTA(LU_Years)))</f>
        <v>2021</v>
      </c>
      <c r="G677" t="str" cm="1">
        <f t="array" aca="1" ref="G677" ca="1">INDEX(LU_Categories,RANDBETWEEN(1,COUNTA(LU_Categories)))</f>
        <v>Components</v>
      </c>
      <c r="H677" t="str" cm="1">
        <f t="array" aca="1" ref="H677" ca="1">_xlfn.LET(_xlpm.x,MATCH(G677,LU_Categories,0),_xlpm.y,OFFSET('Lookup Data'!$E$37,,_xlpm.x),_xlpm.z,OFFSET('Lookup Data'!$E$40,,_xlpm.x,_xlpm.y,),INDEX(_xlpm.z,RANDBETWEEN(1,_xlpm.y)))</f>
        <v>Wheels</v>
      </c>
      <c r="I677" s="48">
        <f t="shared" ca="1" si="21"/>
        <v>4000</v>
      </c>
      <c r="J677" s="35">
        <f t="shared" ca="1" si="20"/>
        <v>0.1</v>
      </c>
    </row>
    <row r="678" spans="6:10" x14ac:dyDescent="0.2">
      <c r="F678" cm="1">
        <f t="array" aca="1" ref="F678" ca="1">INDEX(LU_Years,RANDBETWEEN(1,COUNTA(LU_Years)))</f>
        <v>2020</v>
      </c>
      <c r="G678" t="str" cm="1">
        <f t="array" aca="1" ref="G678" ca="1">INDEX(LU_Categories,RANDBETWEEN(1,COUNTA(LU_Categories)))</f>
        <v>Bikes</v>
      </c>
      <c r="H678" t="str" cm="1">
        <f t="array" aca="1" ref="H678" ca="1">_xlfn.LET(_xlpm.x,MATCH(G678,LU_Categories,0),_xlpm.y,OFFSET('Lookup Data'!$E$37,,_xlpm.x),_xlpm.z,OFFSET('Lookup Data'!$E$40,,_xlpm.x,_xlpm.y,),INDEX(_xlpm.z,RANDBETWEEN(1,_xlpm.y)))</f>
        <v>Mountain Bikes</v>
      </c>
      <c r="I678" s="48">
        <f t="shared" ca="1" si="21"/>
        <v>1400</v>
      </c>
      <c r="J678" s="35">
        <f t="shared" ca="1" si="20"/>
        <v>0.5</v>
      </c>
    </row>
    <row r="679" spans="6:10" x14ac:dyDescent="0.2">
      <c r="F679" cm="1">
        <f t="array" aca="1" ref="F679" ca="1">INDEX(LU_Years,RANDBETWEEN(1,COUNTA(LU_Years)))</f>
        <v>2021</v>
      </c>
      <c r="G679" t="str" cm="1">
        <f t="array" aca="1" ref="G679" ca="1">INDEX(LU_Categories,RANDBETWEEN(1,COUNTA(LU_Categories)))</f>
        <v>Accessories</v>
      </c>
      <c r="H679" t="str" cm="1">
        <f t="array" aca="1" ref="H679" ca="1">_xlfn.LET(_xlpm.x,MATCH(G679,LU_Categories,0),_xlpm.y,OFFSET('Lookup Data'!$E$37,,_xlpm.x),_xlpm.z,OFFSET('Lookup Data'!$E$40,,_xlpm.x,_xlpm.y,),INDEX(_xlpm.z,RANDBETWEEN(1,_xlpm.y)))</f>
        <v>Lights</v>
      </c>
      <c r="I679" s="48">
        <f t="shared" ca="1" si="21"/>
        <v>3900</v>
      </c>
      <c r="J679" s="35">
        <f t="shared" ca="1" si="20"/>
        <v>0.45</v>
      </c>
    </row>
    <row r="680" spans="6:10" x14ac:dyDescent="0.2">
      <c r="F680" cm="1">
        <f t="array" aca="1" ref="F680" ca="1">INDEX(LU_Years,RANDBETWEEN(1,COUNTA(LU_Years)))</f>
        <v>2020</v>
      </c>
      <c r="G680" t="str" cm="1">
        <f t="array" aca="1" ref="G680" ca="1">INDEX(LU_Categories,RANDBETWEEN(1,COUNTA(LU_Categories)))</f>
        <v>Accessories</v>
      </c>
      <c r="H680" t="str" cm="1">
        <f t="array" aca="1" ref="H680" ca="1">_xlfn.LET(_xlpm.x,MATCH(G680,LU_Categories,0),_xlpm.y,OFFSET('Lookup Data'!$E$37,,_xlpm.x),_xlpm.z,OFFSET('Lookup Data'!$E$40,,_xlpm.x,_xlpm.y,),INDEX(_xlpm.z,RANDBETWEEN(1,_xlpm.y)))</f>
        <v>Tyres and Tubes</v>
      </c>
      <c r="I680" s="48">
        <f t="shared" ca="1" si="21"/>
        <v>500</v>
      </c>
      <c r="J680" s="35">
        <f t="shared" ca="1" si="20"/>
        <v>0.55000000000000004</v>
      </c>
    </row>
    <row r="681" spans="6:10" x14ac:dyDescent="0.2">
      <c r="F681" cm="1">
        <f t="array" aca="1" ref="F681" ca="1">INDEX(LU_Years,RANDBETWEEN(1,COUNTA(LU_Years)))</f>
        <v>2021</v>
      </c>
      <c r="G681" t="str" cm="1">
        <f t="array" aca="1" ref="G681" ca="1">INDEX(LU_Categories,RANDBETWEEN(1,COUNTA(LU_Categories)))</f>
        <v>Bikes</v>
      </c>
      <c r="H681" t="str" cm="1">
        <f t="array" aca="1" ref="H681" ca="1">_xlfn.LET(_xlpm.x,MATCH(G681,LU_Categories,0),_xlpm.y,OFFSET('Lookup Data'!$E$37,,_xlpm.x),_xlpm.z,OFFSET('Lookup Data'!$E$40,,_xlpm.x,_xlpm.y,),INDEX(_xlpm.z,RANDBETWEEN(1,_xlpm.y)))</f>
        <v>Touring Bikes</v>
      </c>
      <c r="I681" s="48">
        <f t="shared" ca="1" si="21"/>
        <v>3200</v>
      </c>
      <c r="J681" s="35">
        <f t="shared" ca="1" si="20"/>
        <v>0.9</v>
      </c>
    </row>
    <row r="682" spans="6:10" x14ac:dyDescent="0.2">
      <c r="F682" cm="1">
        <f t="array" aca="1" ref="F682" ca="1">INDEX(LU_Years,RANDBETWEEN(1,COUNTA(LU_Years)))</f>
        <v>2021</v>
      </c>
      <c r="G682" t="str" cm="1">
        <f t="array" aca="1" ref="G682" ca="1">INDEX(LU_Categories,RANDBETWEEN(1,COUNTA(LU_Categories)))</f>
        <v>Components</v>
      </c>
      <c r="H682" t="str" cm="1">
        <f t="array" aca="1" ref="H682" ca="1">_xlfn.LET(_xlpm.x,MATCH(G682,LU_Categories,0),_xlpm.y,OFFSET('Lookup Data'!$E$37,,_xlpm.x),_xlpm.z,OFFSET('Lookup Data'!$E$40,,_xlpm.x,_xlpm.y,),INDEX(_xlpm.z,RANDBETWEEN(1,_xlpm.y)))</f>
        <v>Brakes</v>
      </c>
      <c r="I682" s="48">
        <f t="shared" ca="1" si="21"/>
        <v>2400</v>
      </c>
      <c r="J682" s="35">
        <f t="shared" ca="1" si="20"/>
        <v>0.45</v>
      </c>
    </row>
    <row r="683" spans="6:10" x14ac:dyDescent="0.2">
      <c r="F683" cm="1">
        <f t="array" aca="1" ref="F683" ca="1">INDEX(LU_Years,RANDBETWEEN(1,COUNTA(LU_Years)))</f>
        <v>2020</v>
      </c>
      <c r="G683" t="str" cm="1">
        <f t="array" aca="1" ref="G683" ca="1">INDEX(LU_Categories,RANDBETWEEN(1,COUNTA(LU_Categories)))</f>
        <v>Components</v>
      </c>
      <c r="H683" t="str" cm="1">
        <f t="array" aca="1" ref="H683" ca="1">_xlfn.LET(_xlpm.x,MATCH(G683,LU_Categories,0),_xlpm.y,OFFSET('Lookup Data'!$E$37,,_xlpm.x),_xlpm.z,OFFSET('Lookup Data'!$E$40,,_xlpm.x,_xlpm.y,),INDEX(_xlpm.z,RANDBETWEEN(1,_xlpm.y)))</f>
        <v>Saddles</v>
      </c>
      <c r="I683" s="48">
        <f t="shared" ca="1" si="21"/>
        <v>2600</v>
      </c>
      <c r="J683" s="35">
        <f t="shared" ca="1" si="20"/>
        <v>0.2</v>
      </c>
    </row>
    <row r="684" spans="6:10" x14ac:dyDescent="0.2">
      <c r="F684" cm="1">
        <f t="array" aca="1" ref="F684" ca="1">INDEX(LU_Years,RANDBETWEEN(1,COUNTA(LU_Years)))</f>
        <v>2020</v>
      </c>
      <c r="G684" t="str" cm="1">
        <f t="array" aca="1" ref="G684" ca="1">INDEX(LU_Categories,RANDBETWEEN(1,COUNTA(LU_Categories)))</f>
        <v>Accessories</v>
      </c>
      <c r="H684" t="str" cm="1">
        <f t="array" aca="1" ref="H684" ca="1">_xlfn.LET(_xlpm.x,MATCH(G684,LU_Categories,0),_xlpm.y,OFFSET('Lookup Data'!$E$37,,_xlpm.x),_xlpm.z,OFFSET('Lookup Data'!$E$40,,_xlpm.x,_xlpm.y,),INDEX(_xlpm.z,RANDBETWEEN(1,_xlpm.y)))</f>
        <v>Helmets</v>
      </c>
      <c r="I684" s="48">
        <f t="shared" ca="1" si="21"/>
        <v>3100</v>
      </c>
      <c r="J684" s="35">
        <f t="shared" ca="1" si="20"/>
        <v>0.65</v>
      </c>
    </row>
    <row r="685" spans="6:10" x14ac:dyDescent="0.2">
      <c r="F685" cm="1">
        <f t="array" aca="1" ref="F685" ca="1">INDEX(LU_Years,RANDBETWEEN(1,COUNTA(LU_Years)))</f>
        <v>2022</v>
      </c>
      <c r="G685" t="str" cm="1">
        <f t="array" aca="1" ref="G685" ca="1">INDEX(LU_Categories,RANDBETWEEN(1,COUNTA(LU_Categories)))</f>
        <v>Bikes</v>
      </c>
      <c r="H685" t="str" cm="1">
        <f t="array" aca="1" ref="H685" ca="1">_xlfn.LET(_xlpm.x,MATCH(G685,LU_Categories,0),_xlpm.y,OFFSET('Lookup Data'!$E$37,,_xlpm.x),_xlpm.z,OFFSET('Lookup Data'!$E$40,,_xlpm.x,_xlpm.y,),INDEX(_xlpm.z,RANDBETWEEN(1,_xlpm.y)))</f>
        <v>Mountain Bikes</v>
      </c>
      <c r="I685" s="48">
        <f t="shared" ca="1" si="21"/>
        <v>2500</v>
      </c>
      <c r="J685" s="35">
        <f t="shared" ca="1" si="20"/>
        <v>0.55000000000000004</v>
      </c>
    </row>
    <row r="686" spans="6:10" x14ac:dyDescent="0.2">
      <c r="F686" cm="1">
        <f t="array" aca="1" ref="F686" ca="1">INDEX(LU_Years,RANDBETWEEN(1,COUNTA(LU_Years)))</f>
        <v>2021</v>
      </c>
      <c r="G686" t="str" cm="1">
        <f t="array" aca="1" ref="G686" ca="1">INDEX(LU_Categories,RANDBETWEEN(1,COUNTA(LU_Categories)))</f>
        <v>Accessories</v>
      </c>
      <c r="H686" t="str" cm="1">
        <f t="array" aca="1" ref="H686" ca="1">_xlfn.LET(_xlpm.x,MATCH(G686,LU_Categories,0),_xlpm.y,OFFSET('Lookup Data'!$E$37,,_xlpm.x),_xlpm.z,OFFSET('Lookup Data'!$E$40,,_xlpm.x,_xlpm.y,),INDEX(_xlpm.z,RANDBETWEEN(1,_xlpm.y)))</f>
        <v>Lights</v>
      </c>
      <c r="I686" s="48">
        <f t="shared" ca="1" si="21"/>
        <v>2900</v>
      </c>
      <c r="J686" s="35">
        <f t="shared" ca="1" si="20"/>
        <v>0.65</v>
      </c>
    </row>
    <row r="687" spans="6:10" x14ac:dyDescent="0.2">
      <c r="F687" cm="1">
        <f t="array" aca="1" ref="F687" ca="1">INDEX(LU_Years,RANDBETWEEN(1,COUNTA(LU_Years)))</f>
        <v>2022</v>
      </c>
      <c r="G687" t="str" cm="1">
        <f t="array" aca="1" ref="G687" ca="1">INDEX(LU_Categories,RANDBETWEEN(1,COUNTA(LU_Categories)))</f>
        <v>Clothing</v>
      </c>
      <c r="H687" t="str" cm="1">
        <f t="array" aca="1" ref="H687" ca="1">_xlfn.LET(_xlpm.x,MATCH(G687,LU_Categories,0),_xlpm.y,OFFSET('Lookup Data'!$E$37,,_xlpm.x),_xlpm.z,OFFSET('Lookup Data'!$E$40,,_xlpm.x,_xlpm.y,),INDEX(_xlpm.z,RANDBETWEEN(1,_xlpm.y)))</f>
        <v>Socks</v>
      </c>
      <c r="I687" s="48">
        <f t="shared" ca="1" si="21"/>
        <v>1000</v>
      </c>
      <c r="J687" s="35">
        <f t="shared" ca="1" si="20"/>
        <v>0.45</v>
      </c>
    </row>
    <row r="688" spans="6:10" x14ac:dyDescent="0.2">
      <c r="F688" cm="1">
        <f t="array" aca="1" ref="F688" ca="1">INDEX(LU_Years,RANDBETWEEN(1,COUNTA(LU_Years)))</f>
        <v>2022</v>
      </c>
      <c r="G688" t="str" cm="1">
        <f t="array" aca="1" ref="G688" ca="1">INDEX(LU_Categories,RANDBETWEEN(1,COUNTA(LU_Categories)))</f>
        <v>Bikes</v>
      </c>
      <c r="H688" t="str" cm="1">
        <f t="array" aca="1" ref="H688" ca="1">_xlfn.LET(_xlpm.x,MATCH(G688,LU_Categories,0),_xlpm.y,OFFSET('Lookup Data'!$E$37,,_xlpm.x),_xlpm.z,OFFSET('Lookup Data'!$E$40,,_xlpm.x,_xlpm.y,),INDEX(_xlpm.z,RANDBETWEEN(1,_xlpm.y)))</f>
        <v>Road Bikes</v>
      </c>
      <c r="I688" s="48">
        <f t="shared" ca="1" si="21"/>
        <v>3200</v>
      </c>
      <c r="J688" s="35">
        <f t="shared" ca="1" si="20"/>
        <v>0.2</v>
      </c>
    </row>
    <row r="689" spans="6:10" x14ac:dyDescent="0.2">
      <c r="F689" cm="1">
        <f t="array" aca="1" ref="F689" ca="1">INDEX(LU_Years,RANDBETWEEN(1,COUNTA(LU_Years)))</f>
        <v>2022</v>
      </c>
      <c r="G689" t="str" cm="1">
        <f t="array" aca="1" ref="G689" ca="1">INDEX(LU_Categories,RANDBETWEEN(1,COUNTA(LU_Categories)))</f>
        <v>Bikes</v>
      </c>
      <c r="H689" t="str" cm="1">
        <f t="array" aca="1" ref="H689" ca="1">_xlfn.LET(_xlpm.x,MATCH(G689,LU_Categories,0),_xlpm.y,OFFSET('Lookup Data'!$E$37,,_xlpm.x),_xlpm.z,OFFSET('Lookup Data'!$E$40,,_xlpm.x,_xlpm.y,),INDEX(_xlpm.z,RANDBETWEEN(1,_xlpm.y)))</f>
        <v>Cargo Bikes</v>
      </c>
      <c r="I689" s="48">
        <f t="shared" ca="1" si="21"/>
        <v>200</v>
      </c>
      <c r="J689" s="35">
        <f t="shared" ca="1" si="20"/>
        <v>0.5</v>
      </c>
    </row>
    <row r="690" spans="6:10" x14ac:dyDescent="0.2">
      <c r="F690" cm="1">
        <f t="array" aca="1" ref="F690" ca="1">INDEX(LU_Years,RANDBETWEEN(1,COUNTA(LU_Years)))</f>
        <v>2021</v>
      </c>
      <c r="G690" t="str" cm="1">
        <f t="array" aca="1" ref="G690" ca="1">INDEX(LU_Categories,RANDBETWEEN(1,COUNTA(LU_Categories)))</f>
        <v>Components</v>
      </c>
      <c r="H690" t="str" cm="1">
        <f t="array" aca="1" ref="H690" ca="1">_xlfn.LET(_xlpm.x,MATCH(G690,LU_Categories,0),_xlpm.y,OFFSET('Lookup Data'!$E$37,,_xlpm.x),_xlpm.z,OFFSET('Lookup Data'!$E$40,,_xlpm.x,_xlpm.y,),INDEX(_xlpm.z,RANDBETWEEN(1,_xlpm.y)))</f>
        <v>Saddles</v>
      </c>
      <c r="I690" s="48">
        <f t="shared" ca="1" si="21"/>
        <v>400</v>
      </c>
      <c r="J690" s="35">
        <f t="shared" ca="1" si="20"/>
        <v>0.05</v>
      </c>
    </row>
    <row r="691" spans="6:10" x14ac:dyDescent="0.2">
      <c r="F691" cm="1">
        <f t="array" aca="1" ref="F691" ca="1">INDEX(LU_Years,RANDBETWEEN(1,COUNTA(LU_Years)))</f>
        <v>2022</v>
      </c>
      <c r="G691" t="str" cm="1">
        <f t="array" aca="1" ref="G691" ca="1">INDEX(LU_Categories,RANDBETWEEN(1,COUNTA(LU_Categories)))</f>
        <v>Bikes</v>
      </c>
      <c r="H691" t="str" cm="1">
        <f t="array" aca="1" ref="H691" ca="1">_xlfn.LET(_xlpm.x,MATCH(G691,LU_Categories,0),_xlpm.y,OFFSET('Lookup Data'!$E$37,,_xlpm.x),_xlpm.z,OFFSET('Lookup Data'!$E$40,,_xlpm.x,_xlpm.y,),INDEX(_xlpm.z,RANDBETWEEN(1,_xlpm.y)))</f>
        <v>Mountain Bikes</v>
      </c>
      <c r="I691" s="48">
        <f t="shared" ca="1" si="21"/>
        <v>1700</v>
      </c>
      <c r="J691" s="35">
        <f t="shared" ca="1" si="20"/>
        <v>1</v>
      </c>
    </row>
    <row r="692" spans="6:10" x14ac:dyDescent="0.2">
      <c r="F692" cm="1">
        <f t="array" aca="1" ref="F692" ca="1">INDEX(LU_Years,RANDBETWEEN(1,COUNTA(LU_Years)))</f>
        <v>2022</v>
      </c>
      <c r="G692" t="str" cm="1">
        <f t="array" aca="1" ref="G692" ca="1">INDEX(LU_Categories,RANDBETWEEN(1,COUNTA(LU_Categories)))</f>
        <v>Components</v>
      </c>
      <c r="H692" t="str" cm="1">
        <f t="array" aca="1" ref="H692" ca="1">_xlfn.LET(_xlpm.x,MATCH(G692,LU_Categories,0),_xlpm.y,OFFSET('Lookup Data'!$E$37,,_xlpm.x),_xlpm.z,OFFSET('Lookup Data'!$E$40,,_xlpm.x,_xlpm.y,),INDEX(_xlpm.z,RANDBETWEEN(1,_xlpm.y)))</f>
        <v>Wheels</v>
      </c>
      <c r="I692" s="48">
        <f t="shared" ca="1" si="21"/>
        <v>2500</v>
      </c>
      <c r="J692" s="35">
        <f t="shared" ca="1" si="20"/>
        <v>0.65</v>
      </c>
    </row>
    <row r="693" spans="6:10" x14ac:dyDescent="0.2">
      <c r="F693" cm="1">
        <f t="array" aca="1" ref="F693" ca="1">INDEX(LU_Years,RANDBETWEEN(1,COUNTA(LU_Years)))</f>
        <v>2022</v>
      </c>
      <c r="G693" t="str" cm="1">
        <f t="array" aca="1" ref="G693" ca="1">INDEX(LU_Categories,RANDBETWEEN(1,COUNTA(LU_Categories)))</f>
        <v>Bikes</v>
      </c>
      <c r="H693" t="str" cm="1">
        <f t="array" aca="1" ref="H693" ca="1">_xlfn.LET(_xlpm.x,MATCH(G693,LU_Categories,0),_xlpm.y,OFFSET('Lookup Data'!$E$37,,_xlpm.x),_xlpm.z,OFFSET('Lookup Data'!$E$40,,_xlpm.x,_xlpm.y,),INDEX(_xlpm.z,RANDBETWEEN(1,_xlpm.y)))</f>
        <v>Road Bikes</v>
      </c>
      <c r="I693" s="48">
        <f t="shared" ca="1" si="21"/>
        <v>2200</v>
      </c>
      <c r="J693" s="35">
        <f t="shared" ca="1" si="20"/>
        <v>0.2</v>
      </c>
    </row>
    <row r="694" spans="6:10" x14ac:dyDescent="0.2">
      <c r="F694" cm="1">
        <f t="array" aca="1" ref="F694" ca="1">INDEX(LU_Years,RANDBETWEEN(1,COUNTA(LU_Years)))</f>
        <v>2022</v>
      </c>
      <c r="G694" t="str" cm="1">
        <f t="array" aca="1" ref="G694" ca="1">INDEX(LU_Categories,RANDBETWEEN(1,COUNTA(LU_Categories)))</f>
        <v>Components</v>
      </c>
      <c r="H694" t="str" cm="1">
        <f t="array" aca="1" ref="H694" ca="1">_xlfn.LET(_xlpm.x,MATCH(G694,LU_Categories,0),_xlpm.y,OFFSET('Lookup Data'!$E$37,,_xlpm.x),_xlpm.z,OFFSET('Lookup Data'!$E$40,,_xlpm.x,_xlpm.y,),INDEX(_xlpm.z,RANDBETWEEN(1,_xlpm.y)))</f>
        <v>Pedals</v>
      </c>
      <c r="I694" s="48">
        <f t="shared" ca="1" si="21"/>
        <v>3100</v>
      </c>
      <c r="J694" s="35">
        <f t="shared" ca="1" si="20"/>
        <v>0.95</v>
      </c>
    </row>
    <row r="695" spans="6:10" x14ac:dyDescent="0.2">
      <c r="F695" cm="1">
        <f t="array" aca="1" ref="F695" ca="1">INDEX(LU_Years,RANDBETWEEN(1,COUNTA(LU_Years)))</f>
        <v>2021</v>
      </c>
      <c r="G695" t="str" cm="1">
        <f t="array" aca="1" ref="G695" ca="1">INDEX(LU_Categories,RANDBETWEEN(1,COUNTA(LU_Categories)))</f>
        <v>Accessories</v>
      </c>
      <c r="H695" t="str" cm="1">
        <f t="array" aca="1" ref="H695" ca="1">_xlfn.LET(_xlpm.x,MATCH(G695,LU_Categories,0),_xlpm.y,OFFSET('Lookup Data'!$E$37,,_xlpm.x),_xlpm.z,OFFSET('Lookup Data'!$E$40,,_xlpm.x,_xlpm.y,),INDEX(_xlpm.z,RANDBETWEEN(1,_xlpm.y)))</f>
        <v>Lights</v>
      </c>
      <c r="I695" s="48">
        <f t="shared" ca="1" si="21"/>
        <v>1600</v>
      </c>
      <c r="J695" s="35">
        <f t="shared" ca="1" si="20"/>
        <v>0.4</v>
      </c>
    </row>
    <row r="696" spans="6:10" x14ac:dyDescent="0.2">
      <c r="F696" cm="1">
        <f t="array" aca="1" ref="F696" ca="1">INDEX(LU_Years,RANDBETWEEN(1,COUNTA(LU_Years)))</f>
        <v>2021</v>
      </c>
      <c r="G696" t="str" cm="1">
        <f t="array" aca="1" ref="G696" ca="1">INDEX(LU_Categories,RANDBETWEEN(1,COUNTA(LU_Categories)))</f>
        <v>Accessories</v>
      </c>
      <c r="H696" t="str" cm="1">
        <f t="array" aca="1" ref="H696" ca="1">_xlfn.LET(_xlpm.x,MATCH(G696,LU_Categories,0),_xlpm.y,OFFSET('Lookup Data'!$E$37,,_xlpm.x),_xlpm.z,OFFSET('Lookup Data'!$E$40,,_xlpm.x,_xlpm.y,),INDEX(_xlpm.z,RANDBETWEEN(1,_xlpm.y)))</f>
        <v>Bike Racks</v>
      </c>
      <c r="I696" s="48">
        <f t="shared" ca="1" si="21"/>
        <v>3600</v>
      </c>
      <c r="J696" s="35">
        <f t="shared" ca="1" si="20"/>
        <v>0.25</v>
      </c>
    </row>
    <row r="697" spans="6:10" x14ac:dyDescent="0.2">
      <c r="F697" cm="1">
        <f t="array" aca="1" ref="F697" ca="1">INDEX(LU_Years,RANDBETWEEN(1,COUNTA(LU_Years)))</f>
        <v>2020</v>
      </c>
      <c r="G697" t="str" cm="1">
        <f t="array" aca="1" ref="G697" ca="1">INDEX(LU_Categories,RANDBETWEEN(1,COUNTA(LU_Categories)))</f>
        <v>Clothing</v>
      </c>
      <c r="H697" t="str" cm="1">
        <f t="array" aca="1" ref="H697" ca="1">_xlfn.LET(_xlpm.x,MATCH(G697,LU_Categories,0),_xlpm.y,OFFSET('Lookup Data'!$E$37,,_xlpm.x),_xlpm.z,OFFSET('Lookup Data'!$E$40,,_xlpm.x,_xlpm.y,),INDEX(_xlpm.z,RANDBETWEEN(1,_xlpm.y)))</f>
        <v>Vests</v>
      </c>
      <c r="I697" s="48">
        <f t="shared" ca="1" si="21"/>
        <v>2800</v>
      </c>
      <c r="J697" s="35">
        <f t="shared" ca="1" si="20"/>
        <v>0.2</v>
      </c>
    </row>
    <row r="698" spans="6:10" x14ac:dyDescent="0.2">
      <c r="F698" cm="1">
        <f t="array" aca="1" ref="F698" ca="1">INDEX(LU_Years,RANDBETWEEN(1,COUNTA(LU_Years)))</f>
        <v>2022</v>
      </c>
      <c r="G698" t="str" cm="1">
        <f t="array" aca="1" ref="G698" ca="1">INDEX(LU_Categories,RANDBETWEEN(1,COUNTA(LU_Categories)))</f>
        <v>Bikes</v>
      </c>
      <c r="H698" t="str" cm="1">
        <f t="array" aca="1" ref="H698" ca="1">_xlfn.LET(_xlpm.x,MATCH(G698,LU_Categories,0),_xlpm.y,OFFSET('Lookup Data'!$E$37,,_xlpm.x),_xlpm.z,OFFSET('Lookup Data'!$E$40,,_xlpm.x,_xlpm.y,),INDEX(_xlpm.z,RANDBETWEEN(1,_xlpm.y)))</f>
        <v>Mountain Bikes</v>
      </c>
      <c r="I698" s="48">
        <f t="shared" ca="1" si="21"/>
        <v>1600</v>
      </c>
      <c r="J698" s="35">
        <f t="shared" ca="1" si="20"/>
        <v>0.1</v>
      </c>
    </row>
    <row r="699" spans="6:10" x14ac:dyDescent="0.2">
      <c r="F699" cm="1">
        <f t="array" aca="1" ref="F699" ca="1">INDEX(LU_Years,RANDBETWEEN(1,COUNTA(LU_Years)))</f>
        <v>2022</v>
      </c>
      <c r="G699" t="str" cm="1">
        <f t="array" aca="1" ref="G699" ca="1">INDEX(LU_Categories,RANDBETWEEN(1,COUNTA(LU_Categories)))</f>
        <v>Clothing</v>
      </c>
      <c r="H699" t="str" cm="1">
        <f t="array" aca="1" ref="H699" ca="1">_xlfn.LET(_xlpm.x,MATCH(G699,LU_Categories,0),_xlpm.y,OFFSET('Lookup Data'!$E$37,,_xlpm.x),_xlpm.z,OFFSET('Lookup Data'!$E$40,,_xlpm.x,_xlpm.y,),INDEX(_xlpm.z,RANDBETWEEN(1,_xlpm.y)))</f>
        <v>Gloves</v>
      </c>
      <c r="I699" s="48">
        <f t="shared" ca="1" si="21"/>
        <v>3900</v>
      </c>
      <c r="J699" s="35">
        <f t="shared" ca="1" si="20"/>
        <v>0.05</v>
      </c>
    </row>
    <row r="700" spans="6:10" x14ac:dyDescent="0.2">
      <c r="F700" cm="1">
        <f t="array" aca="1" ref="F700" ca="1">INDEX(LU_Years,RANDBETWEEN(1,COUNTA(LU_Years)))</f>
        <v>2020</v>
      </c>
      <c r="G700" t="str" cm="1">
        <f t="array" aca="1" ref="G700" ca="1">INDEX(LU_Categories,RANDBETWEEN(1,COUNTA(LU_Categories)))</f>
        <v>Components</v>
      </c>
      <c r="H700" t="str" cm="1">
        <f t="array" aca="1" ref="H700" ca="1">_xlfn.LET(_xlpm.x,MATCH(G700,LU_Categories,0),_xlpm.y,OFFSET('Lookup Data'!$E$37,,_xlpm.x),_xlpm.z,OFFSET('Lookup Data'!$E$40,,_xlpm.x,_xlpm.y,),INDEX(_xlpm.z,RANDBETWEEN(1,_xlpm.y)))</f>
        <v>Pedals</v>
      </c>
      <c r="I700" s="48">
        <f t="shared" ca="1" si="21"/>
        <v>3400</v>
      </c>
      <c r="J700" s="35">
        <f t="shared" ca="1" si="20"/>
        <v>0.6</v>
      </c>
    </row>
    <row r="701" spans="6:10" x14ac:dyDescent="0.2">
      <c r="F701" cm="1">
        <f t="array" aca="1" ref="F701" ca="1">INDEX(LU_Years,RANDBETWEEN(1,COUNTA(LU_Years)))</f>
        <v>2021</v>
      </c>
      <c r="G701" t="str" cm="1">
        <f t="array" aca="1" ref="G701" ca="1">INDEX(LU_Categories,RANDBETWEEN(1,COUNTA(LU_Categories)))</f>
        <v>Components</v>
      </c>
      <c r="H701" t="str" cm="1">
        <f t="array" aca="1" ref="H701" ca="1">_xlfn.LET(_xlpm.x,MATCH(G701,LU_Categories,0),_xlpm.y,OFFSET('Lookup Data'!$E$37,,_xlpm.x),_xlpm.z,OFFSET('Lookup Data'!$E$40,,_xlpm.x,_xlpm.y,),INDEX(_xlpm.z,RANDBETWEEN(1,_xlpm.y)))</f>
        <v>Pedals</v>
      </c>
      <c r="I701" s="48">
        <f t="shared" ca="1" si="21"/>
        <v>1300</v>
      </c>
      <c r="J701" s="35">
        <f t="shared" ca="1" si="20"/>
        <v>1</v>
      </c>
    </row>
    <row r="702" spans="6:10" x14ac:dyDescent="0.2">
      <c r="F702" cm="1">
        <f t="array" aca="1" ref="F702" ca="1">INDEX(LU_Years,RANDBETWEEN(1,COUNTA(LU_Years)))</f>
        <v>2020</v>
      </c>
      <c r="G702" t="str" cm="1">
        <f t="array" aca="1" ref="G702" ca="1">INDEX(LU_Categories,RANDBETWEEN(1,COUNTA(LU_Categories)))</f>
        <v>Bikes</v>
      </c>
      <c r="H702" t="str" cm="1">
        <f t="array" aca="1" ref="H702" ca="1">_xlfn.LET(_xlpm.x,MATCH(G702,LU_Categories,0),_xlpm.y,OFFSET('Lookup Data'!$E$37,,_xlpm.x),_xlpm.z,OFFSET('Lookup Data'!$E$40,,_xlpm.x,_xlpm.y,),INDEX(_xlpm.z,RANDBETWEEN(1,_xlpm.y)))</f>
        <v>Mountain Bikes</v>
      </c>
      <c r="I702" s="48">
        <f t="shared" ca="1" si="21"/>
        <v>1400</v>
      </c>
      <c r="J702" s="35">
        <f t="shared" ca="1" si="20"/>
        <v>0.15</v>
      </c>
    </row>
    <row r="703" spans="6:10" x14ac:dyDescent="0.2">
      <c r="F703" cm="1">
        <f t="array" aca="1" ref="F703" ca="1">INDEX(LU_Years,RANDBETWEEN(1,COUNTA(LU_Years)))</f>
        <v>2022</v>
      </c>
      <c r="G703" t="str" cm="1">
        <f t="array" aca="1" ref="G703" ca="1">INDEX(LU_Categories,RANDBETWEEN(1,COUNTA(LU_Categories)))</f>
        <v>Accessories</v>
      </c>
      <c r="H703" t="str" cm="1">
        <f t="array" aca="1" ref="H703" ca="1">_xlfn.LET(_xlpm.x,MATCH(G703,LU_Categories,0),_xlpm.y,OFFSET('Lookup Data'!$E$37,,_xlpm.x),_xlpm.z,OFFSET('Lookup Data'!$E$40,,_xlpm.x,_xlpm.y,),INDEX(_xlpm.z,RANDBETWEEN(1,_xlpm.y)))</f>
        <v>Helmets</v>
      </c>
      <c r="I703" s="48">
        <f t="shared" ca="1" si="21"/>
        <v>2500</v>
      </c>
      <c r="J703" s="35">
        <f t="shared" ca="1" si="20"/>
        <v>0.65</v>
      </c>
    </row>
    <row r="704" spans="6:10" x14ac:dyDescent="0.2">
      <c r="F704" cm="1">
        <f t="array" aca="1" ref="F704" ca="1">INDEX(LU_Years,RANDBETWEEN(1,COUNTA(LU_Years)))</f>
        <v>2021</v>
      </c>
      <c r="G704" t="str" cm="1">
        <f t="array" aca="1" ref="G704" ca="1">INDEX(LU_Categories,RANDBETWEEN(1,COUNTA(LU_Categories)))</f>
        <v>Clothing</v>
      </c>
      <c r="H704" t="str" cm="1">
        <f t="array" aca="1" ref="H704" ca="1">_xlfn.LET(_xlpm.x,MATCH(G704,LU_Categories,0),_xlpm.y,OFFSET('Lookup Data'!$E$37,,_xlpm.x),_xlpm.z,OFFSET('Lookup Data'!$E$40,,_xlpm.x,_xlpm.y,),INDEX(_xlpm.z,RANDBETWEEN(1,_xlpm.y)))</f>
        <v>Vests</v>
      </c>
      <c r="I704" s="48">
        <f t="shared" ca="1" si="21"/>
        <v>3300</v>
      </c>
      <c r="J704" s="35">
        <f t="shared" ca="1" si="20"/>
        <v>0.9</v>
      </c>
    </row>
    <row r="705" spans="6:10" x14ac:dyDescent="0.2">
      <c r="F705" cm="1">
        <f t="array" aca="1" ref="F705" ca="1">INDEX(LU_Years,RANDBETWEEN(1,COUNTA(LU_Years)))</f>
        <v>2022</v>
      </c>
      <c r="G705" t="str" cm="1">
        <f t="array" aca="1" ref="G705" ca="1">INDEX(LU_Categories,RANDBETWEEN(1,COUNTA(LU_Categories)))</f>
        <v>Accessories</v>
      </c>
      <c r="H705" t="str" cm="1">
        <f t="array" aca="1" ref="H705" ca="1">_xlfn.LET(_xlpm.x,MATCH(G705,LU_Categories,0),_xlpm.y,OFFSET('Lookup Data'!$E$37,,_xlpm.x),_xlpm.z,OFFSET('Lookup Data'!$E$40,,_xlpm.x,_xlpm.y,),INDEX(_xlpm.z,RANDBETWEEN(1,_xlpm.y)))</f>
        <v>Bike Racks</v>
      </c>
      <c r="I705" s="48">
        <f t="shared" ca="1" si="21"/>
        <v>1700</v>
      </c>
      <c r="J705" s="35">
        <f t="shared" ca="1" si="20"/>
        <v>0.1</v>
      </c>
    </row>
    <row r="706" spans="6:10" x14ac:dyDescent="0.2">
      <c r="F706" cm="1">
        <f t="array" aca="1" ref="F706" ca="1">INDEX(LU_Years,RANDBETWEEN(1,COUNTA(LU_Years)))</f>
        <v>2020</v>
      </c>
      <c r="G706" t="str" cm="1">
        <f t="array" aca="1" ref="G706" ca="1">INDEX(LU_Categories,RANDBETWEEN(1,COUNTA(LU_Categories)))</f>
        <v>Bikes</v>
      </c>
      <c r="H706" t="str" cm="1">
        <f t="array" aca="1" ref="H706" ca="1">_xlfn.LET(_xlpm.x,MATCH(G706,LU_Categories,0),_xlpm.y,OFFSET('Lookup Data'!$E$37,,_xlpm.x),_xlpm.z,OFFSET('Lookup Data'!$E$40,,_xlpm.x,_xlpm.y,),INDEX(_xlpm.z,RANDBETWEEN(1,_xlpm.y)))</f>
        <v>Touring Bikes</v>
      </c>
      <c r="I706" s="48">
        <f t="shared" ca="1" si="21"/>
        <v>3500</v>
      </c>
      <c r="J706" s="35">
        <f t="shared" ca="1" si="20"/>
        <v>0.65</v>
      </c>
    </row>
    <row r="707" spans="6:10" x14ac:dyDescent="0.2">
      <c r="F707" cm="1">
        <f t="array" aca="1" ref="F707" ca="1">INDEX(LU_Years,RANDBETWEEN(1,COUNTA(LU_Years)))</f>
        <v>2021</v>
      </c>
      <c r="G707" t="str" cm="1">
        <f t="array" aca="1" ref="G707" ca="1">INDEX(LU_Categories,RANDBETWEEN(1,COUNTA(LU_Categories)))</f>
        <v>Components</v>
      </c>
      <c r="H707" t="str" cm="1">
        <f t="array" aca="1" ref="H707" ca="1">_xlfn.LET(_xlpm.x,MATCH(G707,LU_Categories,0),_xlpm.y,OFFSET('Lookup Data'!$E$37,,_xlpm.x),_xlpm.z,OFFSET('Lookup Data'!$E$40,,_xlpm.x,_xlpm.y,),INDEX(_xlpm.z,RANDBETWEEN(1,_xlpm.y)))</f>
        <v>Saddles</v>
      </c>
      <c r="I707" s="48">
        <f t="shared" ca="1" si="21"/>
        <v>2900</v>
      </c>
      <c r="J707" s="35">
        <f t="shared" ca="1" si="20"/>
        <v>0.25</v>
      </c>
    </row>
    <row r="708" spans="6:10" x14ac:dyDescent="0.2">
      <c r="F708" cm="1">
        <f t="array" aca="1" ref="F708" ca="1">INDEX(LU_Years,RANDBETWEEN(1,COUNTA(LU_Years)))</f>
        <v>2021</v>
      </c>
      <c r="G708" t="str" cm="1">
        <f t="array" aca="1" ref="G708" ca="1">INDEX(LU_Categories,RANDBETWEEN(1,COUNTA(LU_Categories)))</f>
        <v>Clothing</v>
      </c>
      <c r="H708" t="str" cm="1">
        <f t="array" aca="1" ref="H708" ca="1">_xlfn.LET(_xlpm.x,MATCH(G708,LU_Categories,0),_xlpm.y,OFFSET('Lookup Data'!$E$37,,_xlpm.x),_xlpm.z,OFFSET('Lookup Data'!$E$40,,_xlpm.x,_xlpm.y,),INDEX(_xlpm.z,RANDBETWEEN(1,_xlpm.y)))</f>
        <v>Bib-Shorts</v>
      </c>
      <c r="I708" s="48">
        <f t="shared" ca="1" si="21"/>
        <v>1200</v>
      </c>
      <c r="J708" s="35">
        <f t="shared" ca="1" si="20"/>
        <v>0.2</v>
      </c>
    </row>
    <row r="709" spans="6:10" x14ac:dyDescent="0.2">
      <c r="F709" cm="1">
        <f t="array" aca="1" ref="F709" ca="1">INDEX(LU_Years,RANDBETWEEN(1,COUNTA(LU_Years)))</f>
        <v>2022</v>
      </c>
      <c r="G709" t="str" cm="1">
        <f t="array" aca="1" ref="G709" ca="1">INDEX(LU_Categories,RANDBETWEEN(1,COUNTA(LU_Categories)))</f>
        <v>Clothing</v>
      </c>
      <c r="H709" t="str" cm="1">
        <f t="array" aca="1" ref="H709" ca="1">_xlfn.LET(_xlpm.x,MATCH(G709,LU_Categories,0),_xlpm.y,OFFSET('Lookup Data'!$E$37,,_xlpm.x),_xlpm.z,OFFSET('Lookup Data'!$E$40,,_xlpm.x,_xlpm.y,),INDEX(_xlpm.z,RANDBETWEEN(1,_xlpm.y)))</f>
        <v>Jerseys</v>
      </c>
      <c r="I709" s="48">
        <f t="shared" ca="1" si="21"/>
        <v>1100</v>
      </c>
      <c r="J709" s="35">
        <f t="shared" ca="1" si="20"/>
        <v>0.95</v>
      </c>
    </row>
    <row r="710" spans="6:10" x14ac:dyDescent="0.2">
      <c r="F710" cm="1">
        <f t="array" aca="1" ref="F710" ca="1">INDEX(LU_Years,RANDBETWEEN(1,COUNTA(LU_Years)))</f>
        <v>2021</v>
      </c>
      <c r="G710" t="str" cm="1">
        <f t="array" aca="1" ref="G710" ca="1">INDEX(LU_Categories,RANDBETWEEN(1,COUNTA(LU_Categories)))</f>
        <v>Clothing</v>
      </c>
      <c r="H710" t="str" cm="1">
        <f t="array" aca="1" ref="H710" ca="1">_xlfn.LET(_xlpm.x,MATCH(G710,LU_Categories,0),_xlpm.y,OFFSET('Lookup Data'!$E$37,,_xlpm.x),_xlpm.z,OFFSET('Lookup Data'!$E$40,,_xlpm.x,_xlpm.y,),INDEX(_xlpm.z,RANDBETWEEN(1,_xlpm.y)))</f>
        <v>Tights</v>
      </c>
      <c r="I710" s="48">
        <f t="shared" ca="1" si="21"/>
        <v>2600</v>
      </c>
      <c r="J710" s="35">
        <f t="shared" ca="1" si="20"/>
        <v>0.9</v>
      </c>
    </row>
    <row r="711" spans="6:10" x14ac:dyDescent="0.2">
      <c r="F711" cm="1">
        <f t="array" aca="1" ref="F711" ca="1">INDEX(LU_Years,RANDBETWEEN(1,COUNTA(LU_Years)))</f>
        <v>2021</v>
      </c>
      <c r="G711" t="str" cm="1">
        <f t="array" aca="1" ref="G711" ca="1">INDEX(LU_Categories,RANDBETWEEN(1,COUNTA(LU_Categories)))</f>
        <v>Accessories</v>
      </c>
      <c r="H711" t="str" cm="1">
        <f t="array" aca="1" ref="H711" ca="1">_xlfn.LET(_xlpm.x,MATCH(G711,LU_Categories,0),_xlpm.y,OFFSET('Lookup Data'!$E$37,,_xlpm.x),_xlpm.z,OFFSET('Lookup Data'!$E$40,,_xlpm.x,_xlpm.y,),INDEX(_xlpm.z,RANDBETWEEN(1,_xlpm.y)))</f>
        <v>Pumps</v>
      </c>
      <c r="I711" s="48">
        <f t="shared" ca="1" si="21"/>
        <v>300</v>
      </c>
      <c r="J711" s="35">
        <f t="shared" ca="1" si="20"/>
        <v>0.4</v>
      </c>
    </row>
    <row r="712" spans="6:10" x14ac:dyDescent="0.2">
      <c r="F712" cm="1">
        <f t="array" aca="1" ref="F712" ca="1">INDEX(LU_Years,RANDBETWEEN(1,COUNTA(LU_Years)))</f>
        <v>2022</v>
      </c>
      <c r="G712" t="str" cm="1">
        <f t="array" aca="1" ref="G712" ca="1">INDEX(LU_Categories,RANDBETWEEN(1,COUNTA(LU_Categories)))</f>
        <v>Clothing</v>
      </c>
      <c r="H712" t="str" cm="1">
        <f t="array" aca="1" ref="H712" ca="1">_xlfn.LET(_xlpm.x,MATCH(G712,LU_Categories,0),_xlpm.y,OFFSET('Lookup Data'!$E$37,,_xlpm.x),_xlpm.z,OFFSET('Lookup Data'!$E$40,,_xlpm.x,_xlpm.y,),INDEX(_xlpm.z,RANDBETWEEN(1,_xlpm.y)))</f>
        <v>Tights</v>
      </c>
      <c r="I712" s="48">
        <f t="shared" ca="1" si="21"/>
        <v>2700</v>
      </c>
      <c r="J712" s="35">
        <f t="shared" ca="1" si="20"/>
        <v>0.05</v>
      </c>
    </row>
    <row r="713" spans="6:10" x14ac:dyDescent="0.2">
      <c r="F713" cm="1">
        <f t="array" aca="1" ref="F713" ca="1">INDEX(LU_Years,RANDBETWEEN(1,COUNTA(LU_Years)))</f>
        <v>2020</v>
      </c>
      <c r="G713" t="str" cm="1">
        <f t="array" aca="1" ref="G713" ca="1">INDEX(LU_Categories,RANDBETWEEN(1,COUNTA(LU_Categories)))</f>
        <v>Components</v>
      </c>
      <c r="H713" t="str" cm="1">
        <f t="array" aca="1" ref="H713" ca="1">_xlfn.LET(_xlpm.x,MATCH(G713,LU_Categories,0),_xlpm.y,OFFSET('Lookup Data'!$E$37,,_xlpm.x),_xlpm.z,OFFSET('Lookup Data'!$E$40,,_xlpm.x,_xlpm.y,),INDEX(_xlpm.z,RANDBETWEEN(1,_xlpm.y)))</f>
        <v>Brakes</v>
      </c>
      <c r="I713" s="48">
        <f t="shared" ca="1" si="21"/>
        <v>2500</v>
      </c>
      <c r="J713" s="35">
        <f t="shared" ca="1" si="20"/>
        <v>0.3</v>
      </c>
    </row>
    <row r="714" spans="6:10" x14ac:dyDescent="0.2">
      <c r="F714" cm="1">
        <f t="array" aca="1" ref="F714" ca="1">INDEX(LU_Years,RANDBETWEEN(1,COUNTA(LU_Years)))</f>
        <v>2020</v>
      </c>
      <c r="G714" t="str" cm="1">
        <f t="array" aca="1" ref="G714" ca="1">INDEX(LU_Categories,RANDBETWEEN(1,COUNTA(LU_Categories)))</f>
        <v>Bikes</v>
      </c>
      <c r="H714" t="str" cm="1">
        <f t="array" aca="1" ref="H714" ca="1">_xlfn.LET(_xlpm.x,MATCH(G714,LU_Categories,0),_xlpm.y,OFFSET('Lookup Data'!$E$37,,_xlpm.x),_xlpm.z,OFFSET('Lookup Data'!$E$40,,_xlpm.x,_xlpm.y,),INDEX(_xlpm.z,RANDBETWEEN(1,_xlpm.y)))</f>
        <v>Road Bikes</v>
      </c>
      <c r="I714" s="48">
        <f t="shared" ca="1" si="21"/>
        <v>400</v>
      </c>
      <c r="J714" s="35">
        <f t="shared" ca="1" si="20"/>
        <v>1</v>
      </c>
    </row>
    <row r="715" spans="6:10" x14ac:dyDescent="0.2">
      <c r="F715" cm="1">
        <f t="array" aca="1" ref="F715" ca="1">INDEX(LU_Years,RANDBETWEEN(1,COUNTA(LU_Years)))</f>
        <v>2020</v>
      </c>
      <c r="G715" t="str" cm="1">
        <f t="array" aca="1" ref="G715" ca="1">INDEX(LU_Categories,RANDBETWEEN(1,COUNTA(LU_Categories)))</f>
        <v>Accessories</v>
      </c>
      <c r="H715" t="str" cm="1">
        <f t="array" aca="1" ref="H715" ca="1">_xlfn.LET(_xlpm.x,MATCH(G715,LU_Categories,0),_xlpm.y,OFFSET('Lookup Data'!$E$37,,_xlpm.x),_xlpm.z,OFFSET('Lookup Data'!$E$40,,_xlpm.x,_xlpm.y,),INDEX(_xlpm.z,RANDBETWEEN(1,_xlpm.y)))</f>
        <v>Tyres and Tubes</v>
      </c>
      <c r="I715" s="48">
        <f t="shared" ca="1" si="21"/>
        <v>1500</v>
      </c>
      <c r="J715" s="35">
        <f t="shared" ca="1" si="20"/>
        <v>0.9</v>
      </c>
    </row>
    <row r="716" spans="6:10" x14ac:dyDescent="0.2">
      <c r="F716" cm="1">
        <f t="array" aca="1" ref="F716" ca="1">INDEX(LU_Years,RANDBETWEEN(1,COUNTA(LU_Years)))</f>
        <v>2020</v>
      </c>
      <c r="G716" t="str" cm="1">
        <f t="array" aca="1" ref="G716" ca="1">INDEX(LU_Categories,RANDBETWEEN(1,COUNTA(LU_Categories)))</f>
        <v>Accessories</v>
      </c>
      <c r="H716" t="str" cm="1">
        <f t="array" aca="1" ref="H716" ca="1">_xlfn.LET(_xlpm.x,MATCH(G716,LU_Categories,0),_xlpm.y,OFFSET('Lookup Data'!$E$37,,_xlpm.x),_xlpm.z,OFFSET('Lookup Data'!$E$40,,_xlpm.x,_xlpm.y,),INDEX(_xlpm.z,RANDBETWEEN(1,_xlpm.y)))</f>
        <v>Locks</v>
      </c>
      <c r="I716" s="48">
        <f t="shared" ca="1" si="21"/>
        <v>700</v>
      </c>
      <c r="J716" s="35">
        <f t="shared" ca="1" si="20"/>
        <v>0.7</v>
      </c>
    </row>
    <row r="717" spans="6:10" x14ac:dyDescent="0.2">
      <c r="F717" cm="1">
        <f t="array" aca="1" ref="F717" ca="1">INDEX(LU_Years,RANDBETWEEN(1,COUNTA(LU_Years)))</f>
        <v>2021</v>
      </c>
      <c r="G717" t="str" cm="1">
        <f t="array" aca="1" ref="G717" ca="1">INDEX(LU_Categories,RANDBETWEEN(1,COUNTA(LU_Categories)))</f>
        <v>Bikes</v>
      </c>
      <c r="H717" t="str" cm="1">
        <f t="array" aca="1" ref="H717" ca="1">_xlfn.LET(_xlpm.x,MATCH(G717,LU_Categories,0),_xlpm.y,OFFSET('Lookup Data'!$E$37,,_xlpm.x),_xlpm.z,OFFSET('Lookup Data'!$E$40,,_xlpm.x,_xlpm.y,),INDEX(_xlpm.z,RANDBETWEEN(1,_xlpm.y)))</f>
        <v>Touring Bikes</v>
      </c>
      <c r="I717" s="48">
        <f t="shared" ca="1" si="21"/>
        <v>1600</v>
      </c>
      <c r="J717" s="35">
        <f t="shared" ref="J717:J780" ca="1" si="22">RANDBETWEEN(1,20)/20</f>
        <v>0.75</v>
      </c>
    </row>
    <row r="718" spans="6:10" x14ac:dyDescent="0.2">
      <c r="F718" cm="1">
        <f t="array" aca="1" ref="F718" ca="1">INDEX(LU_Years,RANDBETWEEN(1,COUNTA(LU_Years)))</f>
        <v>2022</v>
      </c>
      <c r="G718" t="str" cm="1">
        <f t="array" aca="1" ref="G718" ca="1">INDEX(LU_Categories,RANDBETWEEN(1,COUNTA(LU_Categories)))</f>
        <v>Clothing</v>
      </c>
      <c r="H718" t="str" cm="1">
        <f t="array" aca="1" ref="H718" ca="1">_xlfn.LET(_xlpm.x,MATCH(G718,LU_Categories,0),_xlpm.y,OFFSET('Lookup Data'!$E$37,,_xlpm.x),_xlpm.z,OFFSET('Lookup Data'!$E$40,,_xlpm.x,_xlpm.y,),INDEX(_xlpm.z,RANDBETWEEN(1,_xlpm.y)))</f>
        <v>Tights</v>
      </c>
      <c r="I718" s="48">
        <f t="shared" ref="I718:I781" ca="1" si="23">RANDBETWEEN(1,40)*100</f>
        <v>1900</v>
      </c>
      <c r="J718" s="35">
        <f t="shared" ca="1" si="22"/>
        <v>0.45</v>
      </c>
    </row>
    <row r="719" spans="6:10" x14ac:dyDescent="0.2">
      <c r="F719" cm="1">
        <f t="array" aca="1" ref="F719" ca="1">INDEX(LU_Years,RANDBETWEEN(1,COUNTA(LU_Years)))</f>
        <v>2020</v>
      </c>
      <c r="G719" t="str" cm="1">
        <f t="array" aca="1" ref="G719" ca="1">INDEX(LU_Categories,RANDBETWEEN(1,COUNTA(LU_Categories)))</f>
        <v>Components</v>
      </c>
      <c r="H719" t="str" cm="1">
        <f t="array" aca="1" ref="H719" ca="1">_xlfn.LET(_xlpm.x,MATCH(G719,LU_Categories,0),_xlpm.y,OFFSET('Lookup Data'!$E$37,,_xlpm.x),_xlpm.z,OFFSET('Lookup Data'!$E$40,,_xlpm.x,_xlpm.y,),INDEX(_xlpm.z,RANDBETWEEN(1,_xlpm.y)))</f>
        <v>Pedals</v>
      </c>
      <c r="I719" s="48">
        <f t="shared" ca="1" si="23"/>
        <v>2800</v>
      </c>
      <c r="J719" s="35">
        <f t="shared" ca="1" si="22"/>
        <v>0.35</v>
      </c>
    </row>
    <row r="720" spans="6:10" x14ac:dyDescent="0.2">
      <c r="F720" cm="1">
        <f t="array" aca="1" ref="F720" ca="1">INDEX(LU_Years,RANDBETWEEN(1,COUNTA(LU_Years)))</f>
        <v>2022</v>
      </c>
      <c r="G720" t="str" cm="1">
        <f t="array" aca="1" ref="G720" ca="1">INDEX(LU_Categories,RANDBETWEEN(1,COUNTA(LU_Categories)))</f>
        <v>Clothing</v>
      </c>
      <c r="H720" t="str" cm="1">
        <f t="array" aca="1" ref="H720" ca="1">_xlfn.LET(_xlpm.x,MATCH(G720,LU_Categories,0),_xlpm.y,OFFSET('Lookup Data'!$E$37,,_xlpm.x),_xlpm.z,OFFSET('Lookup Data'!$E$40,,_xlpm.x,_xlpm.y,),INDEX(_xlpm.z,RANDBETWEEN(1,_xlpm.y)))</f>
        <v>Jerseys</v>
      </c>
      <c r="I720" s="48">
        <f t="shared" ca="1" si="23"/>
        <v>3300</v>
      </c>
      <c r="J720" s="35">
        <f t="shared" ca="1" si="22"/>
        <v>0.5</v>
      </c>
    </row>
    <row r="721" spans="6:10" x14ac:dyDescent="0.2">
      <c r="F721" cm="1">
        <f t="array" aca="1" ref="F721" ca="1">INDEX(LU_Years,RANDBETWEEN(1,COUNTA(LU_Years)))</f>
        <v>2020</v>
      </c>
      <c r="G721" t="str" cm="1">
        <f t="array" aca="1" ref="G721" ca="1">INDEX(LU_Categories,RANDBETWEEN(1,COUNTA(LU_Categories)))</f>
        <v>Components</v>
      </c>
      <c r="H721" t="str" cm="1">
        <f t="array" aca="1" ref="H721" ca="1">_xlfn.LET(_xlpm.x,MATCH(G721,LU_Categories,0),_xlpm.y,OFFSET('Lookup Data'!$E$37,,_xlpm.x),_xlpm.z,OFFSET('Lookup Data'!$E$40,,_xlpm.x,_xlpm.y,),INDEX(_xlpm.z,RANDBETWEEN(1,_xlpm.y)))</f>
        <v>Bottom Brackets</v>
      </c>
      <c r="I721" s="48">
        <f t="shared" ca="1" si="23"/>
        <v>3200</v>
      </c>
      <c r="J721" s="35">
        <f t="shared" ca="1" si="22"/>
        <v>0.85</v>
      </c>
    </row>
    <row r="722" spans="6:10" x14ac:dyDescent="0.2">
      <c r="F722" cm="1">
        <f t="array" aca="1" ref="F722" ca="1">INDEX(LU_Years,RANDBETWEEN(1,COUNTA(LU_Years)))</f>
        <v>2021</v>
      </c>
      <c r="G722" t="str" cm="1">
        <f t="array" aca="1" ref="G722" ca="1">INDEX(LU_Categories,RANDBETWEEN(1,COUNTA(LU_Categories)))</f>
        <v>Clothing</v>
      </c>
      <c r="H722" t="str" cm="1">
        <f t="array" aca="1" ref="H722" ca="1">_xlfn.LET(_xlpm.x,MATCH(G722,LU_Categories,0),_xlpm.y,OFFSET('Lookup Data'!$E$37,,_xlpm.x),_xlpm.z,OFFSET('Lookup Data'!$E$40,,_xlpm.x,_xlpm.y,),INDEX(_xlpm.z,RANDBETWEEN(1,_xlpm.y)))</f>
        <v>Socks</v>
      </c>
      <c r="I722" s="48">
        <f t="shared" ca="1" si="23"/>
        <v>1900</v>
      </c>
      <c r="J722" s="35">
        <f t="shared" ca="1" si="22"/>
        <v>0.5</v>
      </c>
    </row>
    <row r="723" spans="6:10" x14ac:dyDescent="0.2">
      <c r="F723" cm="1">
        <f t="array" aca="1" ref="F723" ca="1">INDEX(LU_Years,RANDBETWEEN(1,COUNTA(LU_Years)))</f>
        <v>2020</v>
      </c>
      <c r="G723" t="str" cm="1">
        <f t="array" aca="1" ref="G723" ca="1">INDEX(LU_Categories,RANDBETWEEN(1,COUNTA(LU_Categories)))</f>
        <v>Clothing</v>
      </c>
      <c r="H723" t="str" cm="1">
        <f t="array" aca="1" ref="H723" ca="1">_xlfn.LET(_xlpm.x,MATCH(G723,LU_Categories,0),_xlpm.y,OFFSET('Lookup Data'!$E$37,,_xlpm.x),_xlpm.z,OFFSET('Lookup Data'!$E$40,,_xlpm.x,_xlpm.y,),INDEX(_xlpm.z,RANDBETWEEN(1,_xlpm.y)))</f>
        <v>Tights</v>
      </c>
      <c r="I723" s="48">
        <f t="shared" ca="1" si="23"/>
        <v>2900</v>
      </c>
      <c r="J723" s="35">
        <f t="shared" ca="1" si="22"/>
        <v>0.1</v>
      </c>
    </row>
    <row r="724" spans="6:10" x14ac:dyDescent="0.2">
      <c r="F724" cm="1">
        <f t="array" aca="1" ref="F724" ca="1">INDEX(LU_Years,RANDBETWEEN(1,COUNTA(LU_Years)))</f>
        <v>2022</v>
      </c>
      <c r="G724" t="str" cm="1">
        <f t="array" aca="1" ref="G724" ca="1">INDEX(LU_Categories,RANDBETWEEN(1,COUNTA(LU_Categories)))</f>
        <v>Accessories</v>
      </c>
      <c r="H724" t="str" cm="1">
        <f t="array" aca="1" ref="H724" ca="1">_xlfn.LET(_xlpm.x,MATCH(G724,LU_Categories,0),_xlpm.y,OFFSET('Lookup Data'!$E$37,,_xlpm.x),_xlpm.z,OFFSET('Lookup Data'!$E$40,,_xlpm.x,_xlpm.y,),INDEX(_xlpm.z,RANDBETWEEN(1,_xlpm.y)))</f>
        <v>Tyres and Tubes</v>
      </c>
      <c r="I724" s="48">
        <f t="shared" ca="1" si="23"/>
        <v>3000</v>
      </c>
      <c r="J724" s="35">
        <f t="shared" ca="1" si="22"/>
        <v>0.5</v>
      </c>
    </row>
    <row r="725" spans="6:10" x14ac:dyDescent="0.2">
      <c r="F725" cm="1">
        <f t="array" aca="1" ref="F725" ca="1">INDEX(LU_Years,RANDBETWEEN(1,COUNTA(LU_Years)))</f>
        <v>2020</v>
      </c>
      <c r="G725" t="str" cm="1">
        <f t="array" aca="1" ref="G725" ca="1">INDEX(LU_Categories,RANDBETWEEN(1,COUNTA(LU_Categories)))</f>
        <v>Clothing</v>
      </c>
      <c r="H725" t="str" cm="1">
        <f t="array" aca="1" ref="H725" ca="1">_xlfn.LET(_xlpm.x,MATCH(G725,LU_Categories,0),_xlpm.y,OFFSET('Lookup Data'!$E$37,,_xlpm.x),_xlpm.z,OFFSET('Lookup Data'!$E$40,,_xlpm.x,_xlpm.y,),INDEX(_xlpm.z,RANDBETWEEN(1,_xlpm.y)))</f>
        <v>Caps</v>
      </c>
      <c r="I725" s="48">
        <f t="shared" ca="1" si="23"/>
        <v>700</v>
      </c>
      <c r="J725" s="35">
        <f t="shared" ca="1" si="22"/>
        <v>0.75</v>
      </c>
    </row>
    <row r="726" spans="6:10" x14ac:dyDescent="0.2">
      <c r="F726" cm="1">
        <f t="array" aca="1" ref="F726" ca="1">INDEX(LU_Years,RANDBETWEEN(1,COUNTA(LU_Years)))</f>
        <v>2020</v>
      </c>
      <c r="G726" t="str" cm="1">
        <f t="array" aca="1" ref="G726" ca="1">INDEX(LU_Categories,RANDBETWEEN(1,COUNTA(LU_Categories)))</f>
        <v>Components</v>
      </c>
      <c r="H726" t="str" cm="1">
        <f t="array" aca="1" ref="H726" ca="1">_xlfn.LET(_xlpm.x,MATCH(G726,LU_Categories,0),_xlpm.y,OFFSET('Lookup Data'!$E$37,,_xlpm.x),_xlpm.z,OFFSET('Lookup Data'!$E$40,,_xlpm.x,_xlpm.y,),INDEX(_xlpm.z,RANDBETWEEN(1,_xlpm.y)))</f>
        <v>Handlebars</v>
      </c>
      <c r="I726" s="48">
        <f t="shared" ca="1" si="23"/>
        <v>1100</v>
      </c>
      <c r="J726" s="35">
        <f t="shared" ca="1" si="22"/>
        <v>0.6</v>
      </c>
    </row>
    <row r="727" spans="6:10" x14ac:dyDescent="0.2">
      <c r="F727" cm="1">
        <f t="array" aca="1" ref="F727" ca="1">INDEX(LU_Years,RANDBETWEEN(1,COUNTA(LU_Years)))</f>
        <v>2022</v>
      </c>
      <c r="G727" t="str" cm="1">
        <f t="array" aca="1" ref="G727" ca="1">INDEX(LU_Categories,RANDBETWEEN(1,COUNTA(LU_Categories)))</f>
        <v>Accessories</v>
      </c>
      <c r="H727" t="str" cm="1">
        <f t="array" aca="1" ref="H727" ca="1">_xlfn.LET(_xlpm.x,MATCH(G727,LU_Categories,0),_xlpm.y,OFFSET('Lookup Data'!$E$37,,_xlpm.x),_xlpm.z,OFFSET('Lookup Data'!$E$40,,_xlpm.x,_xlpm.y,),INDEX(_xlpm.z,RANDBETWEEN(1,_xlpm.y)))</f>
        <v>Locks</v>
      </c>
      <c r="I727" s="48">
        <f t="shared" ca="1" si="23"/>
        <v>3300</v>
      </c>
      <c r="J727" s="35">
        <f t="shared" ca="1" si="22"/>
        <v>0.3</v>
      </c>
    </row>
    <row r="728" spans="6:10" x14ac:dyDescent="0.2">
      <c r="F728" cm="1">
        <f t="array" aca="1" ref="F728" ca="1">INDEX(LU_Years,RANDBETWEEN(1,COUNTA(LU_Years)))</f>
        <v>2021</v>
      </c>
      <c r="G728" t="str" cm="1">
        <f t="array" aca="1" ref="G728" ca="1">INDEX(LU_Categories,RANDBETWEEN(1,COUNTA(LU_Categories)))</f>
        <v>Accessories</v>
      </c>
      <c r="H728" t="str" cm="1">
        <f t="array" aca="1" ref="H728" ca="1">_xlfn.LET(_xlpm.x,MATCH(G728,LU_Categories,0),_xlpm.y,OFFSET('Lookup Data'!$E$37,,_xlpm.x),_xlpm.z,OFFSET('Lookup Data'!$E$40,,_xlpm.x,_xlpm.y,),INDEX(_xlpm.z,RANDBETWEEN(1,_xlpm.y)))</f>
        <v>Bike Racks</v>
      </c>
      <c r="I728" s="48">
        <f t="shared" ca="1" si="23"/>
        <v>1000</v>
      </c>
      <c r="J728" s="35">
        <f t="shared" ca="1" si="22"/>
        <v>0.8</v>
      </c>
    </row>
    <row r="729" spans="6:10" x14ac:dyDescent="0.2">
      <c r="F729" cm="1">
        <f t="array" aca="1" ref="F729" ca="1">INDEX(LU_Years,RANDBETWEEN(1,COUNTA(LU_Years)))</f>
        <v>2021</v>
      </c>
      <c r="G729" t="str" cm="1">
        <f t="array" aca="1" ref="G729" ca="1">INDEX(LU_Categories,RANDBETWEEN(1,COUNTA(LU_Categories)))</f>
        <v>Bikes</v>
      </c>
      <c r="H729" t="str" cm="1">
        <f t="array" aca="1" ref="H729" ca="1">_xlfn.LET(_xlpm.x,MATCH(G729,LU_Categories,0),_xlpm.y,OFFSET('Lookup Data'!$E$37,,_xlpm.x),_xlpm.z,OFFSET('Lookup Data'!$E$40,,_xlpm.x,_xlpm.y,),INDEX(_xlpm.z,RANDBETWEEN(1,_xlpm.y)))</f>
        <v>Mountain Bikes</v>
      </c>
      <c r="I729" s="48">
        <f t="shared" ca="1" si="23"/>
        <v>3500</v>
      </c>
      <c r="J729" s="35">
        <f t="shared" ca="1" si="22"/>
        <v>0.7</v>
      </c>
    </row>
    <row r="730" spans="6:10" x14ac:dyDescent="0.2">
      <c r="F730" cm="1">
        <f t="array" aca="1" ref="F730" ca="1">INDEX(LU_Years,RANDBETWEEN(1,COUNTA(LU_Years)))</f>
        <v>2021</v>
      </c>
      <c r="G730" t="str" cm="1">
        <f t="array" aca="1" ref="G730" ca="1">INDEX(LU_Categories,RANDBETWEEN(1,COUNTA(LU_Categories)))</f>
        <v>Clothing</v>
      </c>
      <c r="H730" t="str" cm="1">
        <f t="array" aca="1" ref="H730" ca="1">_xlfn.LET(_xlpm.x,MATCH(G730,LU_Categories,0),_xlpm.y,OFFSET('Lookup Data'!$E$37,,_xlpm.x),_xlpm.z,OFFSET('Lookup Data'!$E$40,,_xlpm.x,_xlpm.y,),INDEX(_xlpm.z,RANDBETWEEN(1,_xlpm.y)))</f>
        <v>Shorts</v>
      </c>
      <c r="I730" s="48">
        <f t="shared" ca="1" si="23"/>
        <v>2400</v>
      </c>
      <c r="J730" s="35">
        <f t="shared" ca="1" si="22"/>
        <v>0.65</v>
      </c>
    </row>
    <row r="731" spans="6:10" x14ac:dyDescent="0.2">
      <c r="F731" cm="1">
        <f t="array" aca="1" ref="F731" ca="1">INDEX(LU_Years,RANDBETWEEN(1,COUNTA(LU_Years)))</f>
        <v>2022</v>
      </c>
      <c r="G731" t="str" cm="1">
        <f t="array" aca="1" ref="G731" ca="1">INDEX(LU_Categories,RANDBETWEEN(1,COUNTA(LU_Categories)))</f>
        <v>Bikes</v>
      </c>
      <c r="H731" t="str" cm="1">
        <f t="array" aca="1" ref="H731" ca="1">_xlfn.LET(_xlpm.x,MATCH(G731,LU_Categories,0),_xlpm.y,OFFSET('Lookup Data'!$E$37,,_xlpm.x),_xlpm.z,OFFSET('Lookup Data'!$E$40,,_xlpm.x,_xlpm.y,),INDEX(_xlpm.z,RANDBETWEEN(1,_xlpm.y)))</f>
        <v>Touring Bikes</v>
      </c>
      <c r="I731" s="48">
        <f t="shared" ca="1" si="23"/>
        <v>3400</v>
      </c>
      <c r="J731" s="35">
        <f t="shared" ca="1" si="22"/>
        <v>1</v>
      </c>
    </row>
    <row r="732" spans="6:10" x14ac:dyDescent="0.2">
      <c r="F732" cm="1">
        <f t="array" aca="1" ref="F732" ca="1">INDEX(LU_Years,RANDBETWEEN(1,COUNTA(LU_Years)))</f>
        <v>2020</v>
      </c>
      <c r="G732" t="str" cm="1">
        <f t="array" aca="1" ref="G732" ca="1">INDEX(LU_Categories,RANDBETWEEN(1,COUNTA(LU_Categories)))</f>
        <v>Clothing</v>
      </c>
      <c r="H732" t="str" cm="1">
        <f t="array" aca="1" ref="H732" ca="1">_xlfn.LET(_xlpm.x,MATCH(G732,LU_Categories,0),_xlpm.y,OFFSET('Lookup Data'!$E$37,,_xlpm.x),_xlpm.z,OFFSET('Lookup Data'!$E$40,,_xlpm.x,_xlpm.y,),INDEX(_xlpm.z,RANDBETWEEN(1,_xlpm.y)))</f>
        <v>Tights</v>
      </c>
      <c r="I732" s="48">
        <f t="shared" ca="1" si="23"/>
        <v>2900</v>
      </c>
      <c r="J732" s="35">
        <f t="shared" ca="1" si="22"/>
        <v>0.2</v>
      </c>
    </row>
    <row r="733" spans="6:10" x14ac:dyDescent="0.2">
      <c r="F733" cm="1">
        <f t="array" aca="1" ref="F733" ca="1">INDEX(LU_Years,RANDBETWEEN(1,COUNTA(LU_Years)))</f>
        <v>2021</v>
      </c>
      <c r="G733" t="str" cm="1">
        <f t="array" aca="1" ref="G733" ca="1">INDEX(LU_Categories,RANDBETWEEN(1,COUNTA(LU_Categories)))</f>
        <v>Bikes</v>
      </c>
      <c r="H733" t="str" cm="1">
        <f t="array" aca="1" ref="H733" ca="1">_xlfn.LET(_xlpm.x,MATCH(G733,LU_Categories,0),_xlpm.y,OFFSET('Lookup Data'!$E$37,,_xlpm.x),_xlpm.z,OFFSET('Lookup Data'!$E$40,,_xlpm.x,_xlpm.y,),INDEX(_xlpm.z,RANDBETWEEN(1,_xlpm.y)))</f>
        <v>Mountain Bikes</v>
      </c>
      <c r="I733" s="48">
        <f t="shared" ca="1" si="23"/>
        <v>1800</v>
      </c>
      <c r="J733" s="35">
        <f t="shared" ca="1" si="22"/>
        <v>0.6</v>
      </c>
    </row>
    <row r="734" spans="6:10" x14ac:dyDescent="0.2">
      <c r="F734" cm="1">
        <f t="array" aca="1" ref="F734" ca="1">INDEX(LU_Years,RANDBETWEEN(1,COUNTA(LU_Years)))</f>
        <v>2021</v>
      </c>
      <c r="G734" t="str" cm="1">
        <f t="array" aca="1" ref="G734" ca="1">INDEX(LU_Categories,RANDBETWEEN(1,COUNTA(LU_Categories)))</f>
        <v>Components</v>
      </c>
      <c r="H734" t="str" cm="1">
        <f t="array" aca="1" ref="H734" ca="1">_xlfn.LET(_xlpm.x,MATCH(G734,LU_Categories,0),_xlpm.y,OFFSET('Lookup Data'!$E$37,,_xlpm.x),_xlpm.z,OFFSET('Lookup Data'!$E$40,,_xlpm.x,_xlpm.y,),INDEX(_xlpm.z,RANDBETWEEN(1,_xlpm.y)))</f>
        <v>Wheels</v>
      </c>
      <c r="I734" s="48">
        <f t="shared" ca="1" si="23"/>
        <v>2900</v>
      </c>
      <c r="J734" s="35">
        <f t="shared" ca="1" si="22"/>
        <v>0.4</v>
      </c>
    </row>
    <row r="735" spans="6:10" x14ac:dyDescent="0.2">
      <c r="F735" cm="1">
        <f t="array" aca="1" ref="F735" ca="1">INDEX(LU_Years,RANDBETWEEN(1,COUNTA(LU_Years)))</f>
        <v>2022</v>
      </c>
      <c r="G735" t="str" cm="1">
        <f t="array" aca="1" ref="G735" ca="1">INDEX(LU_Categories,RANDBETWEEN(1,COUNTA(LU_Categories)))</f>
        <v>Bikes</v>
      </c>
      <c r="H735" t="str" cm="1">
        <f t="array" aca="1" ref="H735" ca="1">_xlfn.LET(_xlpm.x,MATCH(G735,LU_Categories,0),_xlpm.y,OFFSET('Lookup Data'!$E$37,,_xlpm.x),_xlpm.z,OFFSET('Lookup Data'!$E$40,,_xlpm.x,_xlpm.y,),INDEX(_xlpm.z,RANDBETWEEN(1,_xlpm.y)))</f>
        <v>Touring Bikes</v>
      </c>
      <c r="I735" s="48">
        <f t="shared" ca="1" si="23"/>
        <v>2100</v>
      </c>
      <c r="J735" s="35">
        <f t="shared" ca="1" si="22"/>
        <v>0.6</v>
      </c>
    </row>
    <row r="736" spans="6:10" x14ac:dyDescent="0.2">
      <c r="F736" cm="1">
        <f t="array" aca="1" ref="F736" ca="1">INDEX(LU_Years,RANDBETWEEN(1,COUNTA(LU_Years)))</f>
        <v>2021</v>
      </c>
      <c r="G736" t="str" cm="1">
        <f t="array" aca="1" ref="G736" ca="1">INDEX(LU_Categories,RANDBETWEEN(1,COUNTA(LU_Categories)))</f>
        <v>Components</v>
      </c>
      <c r="H736" t="str" cm="1">
        <f t="array" aca="1" ref="H736" ca="1">_xlfn.LET(_xlpm.x,MATCH(G736,LU_Categories,0),_xlpm.y,OFFSET('Lookup Data'!$E$37,,_xlpm.x),_xlpm.z,OFFSET('Lookup Data'!$E$40,,_xlpm.x,_xlpm.y,),INDEX(_xlpm.z,RANDBETWEEN(1,_xlpm.y)))</f>
        <v>Chains</v>
      </c>
      <c r="I736" s="48">
        <f t="shared" ca="1" si="23"/>
        <v>100</v>
      </c>
      <c r="J736" s="35">
        <f t="shared" ca="1" si="22"/>
        <v>0.05</v>
      </c>
    </row>
    <row r="737" spans="6:10" x14ac:dyDescent="0.2">
      <c r="F737" cm="1">
        <f t="array" aca="1" ref="F737" ca="1">INDEX(LU_Years,RANDBETWEEN(1,COUNTA(LU_Years)))</f>
        <v>2021</v>
      </c>
      <c r="G737" t="str" cm="1">
        <f t="array" aca="1" ref="G737" ca="1">INDEX(LU_Categories,RANDBETWEEN(1,COUNTA(LU_Categories)))</f>
        <v>Bikes</v>
      </c>
      <c r="H737" t="str" cm="1">
        <f t="array" aca="1" ref="H737" ca="1">_xlfn.LET(_xlpm.x,MATCH(G737,LU_Categories,0),_xlpm.y,OFFSET('Lookup Data'!$E$37,,_xlpm.x),_xlpm.z,OFFSET('Lookup Data'!$E$40,,_xlpm.x,_xlpm.y,),INDEX(_xlpm.z,RANDBETWEEN(1,_xlpm.y)))</f>
        <v>Road Bikes</v>
      </c>
      <c r="I737" s="48">
        <f t="shared" ca="1" si="23"/>
        <v>3300</v>
      </c>
      <c r="J737" s="35">
        <f t="shared" ca="1" si="22"/>
        <v>1</v>
      </c>
    </row>
    <row r="738" spans="6:10" x14ac:dyDescent="0.2">
      <c r="F738" cm="1">
        <f t="array" aca="1" ref="F738" ca="1">INDEX(LU_Years,RANDBETWEEN(1,COUNTA(LU_Years)))</f>
        <v>2022</v>
      </c>
      <c r="G738" t="str" cm="1">
        <f t="array" aca="1" ref="G738" ca="1">INDEX(LU_Categories,RANDBETWEEN(1,COUNTA(LU_Categories)))</f>
        <v>Clothing</v>
      </c>
      <c r="H738" t="str" cm="1">
        <f t="array" aca="1" ref="H738" ca="1">_xlfn.LET(_xlpm.x,MATCH(G738,LU_Categories,0),_xlpm.y,OFFSET('Lookup Data'!$E$37,,_xlpm.x),_xlpm.z,OFFSET('Lookup Data'!$E$40,,_xlpm.x,_xlpm.y,),INDEX(_xlpm.z,RANDBETWEEN(1,_xlpm.y)))</f>
        <v>Vests</v>
      </c>
      <c r="I738" s="48">
        <f t="shared" ca="1" si="23"/>
        <v>1200</v>
      </c>
      <c r="J738" s="35">
        <f t="shared" ca="1" si="22"/>
        <v>0.4</v>
      </c>
    </row>
    <row r="739" spans="6:10" x14ac:dyDescent="0.2">
      <c r="F739" cm="1">
        <f t="array" aca="1" ref="F739" ca="1">INDEX(LU_Years,RANDBETWEEN(1,COUNTA(LU_Years)))</f>
        <v>2022</v>
      </c>
      <c r="G739" t="str" cm="1">
        <f t="array" aca="1" ref="G739" ca="1">INDEX(LU_Categories,RANDBETWEEN(1,COUNTA(LU_Categories)))</f>
        <v>Bikes</v>
      </c>
      <c r="H739" t="str" cm="1">
        <f t="array" aca="1" ref="H739" ca="1">_xlfn.LET(_xlpm.x,MATCH(G739,LU_Categories,0),_xlpm.y,OFFSET('Lookup Data'!$E$37,,_xlpm.x),_xlpm.z,OFFSET('Lookup Data'!$E$40,,_xlpm.x,_xlpm.y,),INDEX(_xlpm.z,RANDBETWEEN(1,_xlpm.y)))</f>
        <v>Mountain Bikes</v>
      </c>
      <c r="I739" s="48">
        <f t="shared" ca="1" si="23"/>
        <v>2200</v>
      </c>
      <c r="J739" s="35">
        <f t="shared" ca="1" si="22"/>
        <v>1</v>
      </c>
    </row>
    <row r="740" spans="6:10" x14ac:dyDescent="0.2">
      <c r="F740" cm="1">
        <f t="array" aca="1" ref="F740" ca="1">INDEX(LU_Years,RANDBETWEEN(1,COUNTA(LU_Years)))</f>
        <v>2020</v>
      </c>
      <c r="G740" t="str" cm="1">
        <f t="array" aca="1" ref="G740" ca="1">INDEX(LU_Categories,RANDBETWEEN(1,COUNTA(LU_Categories)))</f>
        <v>Clothing</v>
      </c>
      <c r="H740" t="str" cm="1">
        <f t="array" aca="1" ref="H740" ca="1">_xlfn.LET(_xlpm.x,MATCH(G740,LU_Categories,0),_xlpm.y,OFFSET('Lookup Data'!$E$37,,_xlpm.x),_xlpm.z,OFFSET('Lookup Data'!$E$40,,_xlpm.x,_xlpm.y,),INDEX(_xlpm.z,RANDBETWEEN(1,_xlpm.y)))</f>
        <v>Gloves</v>
      </c>
      <c r="I740" s="48">
        <f t="shared" ca="1" si="23"/>
        <v>1400</v>
      </c>
      <c r="J740" s="35">
        <f t="shared" ca="1" si="22"/>
        <v>0.5</v>
      </c>
    </row>
    <row r="741" spans="6:10" x14ac:dyDescent="0.2">
      <c r="F741" cm="1">
        <f t="array" aca="1" ref="F741" ca="1">INDEX(LU_Years,RANDBETWEEN(1,COUNTA(LU_Years)))</f>
        <v>2021</v>
      </c>
      <c r="G741" t="str" cm="1">
        <f t="array" aca="1" ref="G741" ca="1">INDEX(LU_Categories,RANDBETWEEN(1,COUNTA(LU_Categories)))</f>
        <v>Clothing</v>
      </c>
      <c r="H741" t="str" cm="1">
        <f t="array" aca="1" ref="H741" ca="1">_xlfn.LET(_xlpm.x,MATCH(G741,LU_Categories,0),_xlpm.y,OFFSET('Lookup Data'!$E$37,,_xlpm.x),_xlpm.z,OFFSET('Lookup Data'!$E$40,,_xlpm.x,_xlpm.y,),INDEX(_xlpm.z,RANDBETWEEN(1,_xlpm.y)))</f>
        <v>Bib-Shorts</v>
      </c>
      <c r="I741" s="48">
        <f t="shared" ca="1" si="23"/>
        <v>2400</v>
      </c>
      <c r="J741" s="35">
        <f t="shared" ca="1" si="22"/>
        <v>0.05</v>
      </c>
    </row>
    <row r="742" spans="6:10" x14ac:dyDescent="0.2">
      <c r="F742" cm="1">
        <f t="array" aca="1" ref="F742" ca="1">INDEX(LU_Years,RANDBETWEEN(1,COUNTA(LU_Years)))</f>
        <v>2021</v>
      </c>
      <c r="G742" t="str" cm="1">
        <f t="array" aca="1" ref="G742" ca="1">INDEX(LU_Categories,RANDBETWEEN(1,COUNTA(LU_Categories)))</f>
        <v>Clothing</v>
      </c>
      <c r="H742" t="str" cm="1">
        <f t="array" aca="1" ref="H742" ca="1">_xlfn.LET(_xlpm.x,MATCH(G742,LU_Categories,0),_xlpm.y,OFFSET('Lookup Data'!$E$37,,_xlpm.x),_xlpm.z,OFFSET('Lookup Data'!$E$40,,_xlpm.x,_xlpm.y,),INDEX(_xlpm.z,RANDBETWEEN(1,_xlpm.y)))</f>
        <v>Caps</v>
      </c>
      <c r="I742" s="48">
        <f t="shared" ca="1" si="23"/>
        <v>500</v>
      </c>
      <c r="J742" s="35">
        <f t="shared" ca="1" si="22"/>
        <v>0.5</v>
      </c>
    </row>
    <row r="743" spans="6:10" x14ac:dyDescent="0.2">
      <c r="F743" cm="1">
        <f t="array" aca="1" ref="F743" ca="1">INDEX(LU_Years,RANDBETWEEN(1,COUNTA(LU_Years)))</f>
        <v>2021</v>
      </c>
      <c r="G743" t="str" cm="1">
        <f t="array" aca="1" ref="G743" ca="1">INDEX(LU_Categories,RANDBETWEEN(1,COUNTA(LU_Categories)))</f>
        <v>Accessories</v>
      </c>
      <c r="H743" t="str" cm="1">
        <f t="array" aca="1" ref="H743" ca="1">_xlfn.LET(_xlpm.x,MATCH(G743,LU_Categories,0),_xlpm.y,OFFSET('Lookup Data'!$E$37,,_xlpm.x),_xlpm.z,OFFSET('Lookup Data'!$E$40,,_xlpm.x,_xlpm.y,),INDEX(_xlpm.z,RANDBETWEEN(1,_xlpm.y)))</f>
        <v>Bike Racks</v>
      </c>
      <c r="I743" s="48">
        <f t="shared" ca="1" si="23"/>
        <v>100</v>
      </c>
      <c r="J743" s="35">
        <f t="shared" ca="1" si="22"/>
        <v>0.2</v>
      </c>
    </row>
    <row r="744" spans="6:10" x14ac:dyDescent="0.2">
      <c r="F744" cm="1">
        <f t="array" aca="1" ref="F744" ca="1">INDEX(LU_Years,RANDBETWEEN(1,COUNTA(LU_Years)))</f>
        <v>2020</v>
      </c>
      <c r="G744" t="str" cm="1">
        <f t="array" aca="1" ref="G744" ca="1">INDEX(LU_Categories,RANDBETWEEN(1,COUNTA(LU_Categories)))</f>
        <v>Bikes</v>
      </c>
      <c r="H744" t="str" cm="1">
        <f t="array" aca="1" ref="H744" ca="1">_xlfn.LET(_xlpm.x,MATCH(G744,LU_Categories,0),_xlpm.y,OFFSET('Lookup Data'!$E$37,,_xlpm.x),_xlpm.z,OFFSET('Lookup Data'!$E$40,,_xlpm.x,_xlpm.y,),INDEX(_xlpm.z,RANDBETWEEN(1,_xlpm.y)))</f>
        <v>Cargo Bikes</v>
      </c>
      <c r="I744" s="48">
        <f t="shared" ca="1" si="23"/>
        <v>600</v>
      </c>
      <c r="J744" s="35">
        <f t="shared" ca="1" si="22"/>
        <v>1</v>
      </c>
    </row>
    <row r="745" spans="6:10" x14ac:dyDescent="0.2">
      <c r="F745" cm="1">
        <f t="array" aca="1" ref="F745" ca="1">INDEX(LU_Years,RANDBETWEEN(1,COUNTA(LU_Years)))</f>
        <v>2020</v>
      </c>
      <c r="G745" t="str" cm="1">
        <f t="array" aca="1" ref="G745" ca="1">INDEX(LU_Categories,RANDBETWEEN(1,COUNTA(LU_Categories)))</f>
        <v>Bikes</v>
      </c>
      <c r="H745" t="str" cm="1">
        <f t="array" aca="1" ref="H745" ca="1">_xlfn.LET(_xlpm.x,MATCH(G745,LU_Categories,0),_xlpm.y,OFFSET('Lookup Data'!$E$37,,_xlpm.x),_xlpm.z,OFFSET('Lookup Data'!$E$40,,_xlpm.x,_xlpm.y,),INDEX(_xlpm.z,RANDBETWEEN(1,_xlpm.y)))</f>
        <v>Cargo Bikes</v>
      </c>
      <c r="I745" s="48">
        <f t="shared" ca="1" si="23"/>
        <v>1300</v>
      </c>
      <c r="J745" s="35">
        <f t="shared" ca="1" si="22"/>
        <v>0.45</v>
      </c>
    </row>
    <row r="746" spans="6:10" x14ac:dyDescent="0.2">
      <c r="F746" cm="1">
        <f t="array" aca="1" ref="F746" ca="1">INDEX(LU_Years,RANDBETWEEN(1,COUNTA(LU_Years)))</f>
        <v>2022</v>
      </c>
      <c r="G746" t="str" cm="1">
        <f t="array" aca="1" ref="G746" ca="1">INDEX(LU_Categories,RANDBETWEEN(1,COUNTA(LU_Categories)))</f>
        <v>Bikes</v>
      </c>
      <c r="H746" t="str" cm="1">
        <f t="array" aca="1" ref="H746" ca="1">_xlfn.LET(_xlpm.x,MATCH(G746,LU_Categories,0),_xlpm.y,OFFSET('Lookup Data'!$E$37,,_xlpm.x),_xlpm.z,OFFSET('Lookup Data'!$E$40,,_xlpm.x,_xlpm.y,),INDEX(_xlpm.z,RANDBETWEEN(1,_xlpm.y)))</f>
        <v>Road Bikes</v>
      </c>
      <c r="I746" s="48">
        <f t="shared" ca="1" si="23"/>
        <v>1300</v>
      </c>
      <c r="J746" s="35">
        <f t="shared" ca="1" si="22"/>
        <v>0.8</v>
      </c>
    </row>
    <row r="747" spans="6:10" x14ac:dyDescent="0.2">
      <c r="F747" cm="1">
        <f t="array" aca="1" ref="F747" ca="1">INDEX(LU_Years,RANDBETWEEN(1,COUNTA(LU_Years)))</f>
        <v>2020</v>
      </c>
      <c r="G747" t="str" cm="1">
        <f t="array" aca="1" ref="G747" ca="1">INDEX(LU_Categories,RANDBETWEEN(1,COUNTA(LU_Categories)))</f>
        <v>Clothing</v>
      </c>
      <c r="H747" t="str" cm="1">
        <f t="array" aca="1" ref="H747" ca="1">_xlfn.LET(_xlpm.x,MATCH(G747,LU_Categories,0),_xlpm.y,OFFSET('Lookup Data'!$E$37,,_xlpm.x),_xlpm.z,OFFSET('Lookup Data'!$E$40,,_xlpm.x,_xlpm.y,),INDEX(_xlpm.z,RANDBETWEEN(1,_xlpm.y)))</f>
        <v>Vests</v>
      </c>
      <c r="I747" s="48">
        <f t="shared" ca="1" si="23"/>
        <v>3400</v>
      </c>
      <c r="J747" s="35">
        <f t="shared" ca="1" si="22"/>
        <v>0.55000000000000004</v>
      </c>
    </row>
    <row r="748" spans="6:10" x14ac:dyDescent="0.2">
      <c r="F748" cm="1">
        <f t="array" aca="1" ref="F748" ca="1">INDEX(LU_Years,RANDBETWEEN(1,COUNTA(LU_Years)))</f>
        <v>2022</v>
      </c>
      <c r="G748" t="str" cm="1">
        <f t="array" aca="1" ref="G748" ca="1">INDEX(LU_Categories,RANDBETWEEN(1,COUNTA(LU_Categories)))</f>
        <v>Components</v>
      </c>
      <c r="H748" t="str" cm="1">
        <f t="array" aca="1" ref="H748" ca="1">_xlfn.LET(_xlpm.x,MATCH(G748,LU_Categories,0),_xlpm.y,OFFSET('Lookup Data'!$E$37,,_xlpm.x),_xlpm.z,OFFSET('Lookup Data'!$E$40,,_xlpm.x,_xlpm.y,),INDEX(_xlpm.z,RANDBETWEEN(1,_xlpm.y)))</f>
        <v>Wheels</v>
      </c>
      <c r="I748" s="48">
        <f t="shared" ca="1" si="23"/>
        <v>3500</v>
      </c>
      <c r="J748" s="35">
        <f t="shared" ca="1" si="22"/>
        <v>1</v>
      </c>
    </row>
    <row r="749" spans="6:10" x14ac:dyDescent="0.2">
      <c r="F749" cm="1">
        <f t="array" aca="1" ref="F749" ca="1">INDEX(LU_Years,RANDBETWEEN(1,COUNTA(LU_Years)))</f>
        <v>2021</v>
      </c>
      <c r="G749" t="str" cm="1">
        <f t="array" aca="1" ref="G749" ca="1">INDEX(LU_Categories,RANDBETWEEN(1,COUNTA(LU_Categories)))</f>
        <v>Clothing</v>
      </c>
      <c r="H749" t="str" cm="1">
        <f t="array" aca="1" ref="H749" ca="1">_xlfn.LET(_xlpm.x,MATCH(G749,LU_Categories,0),_xlpm.y,OFFSET('Lookup Data'!$E$37,,_xlpm.x),_xlpm.z,OFFSET('Lookup Data'!$E$40,,_xlpm.x,_xlpm.y,),INDEX(_xlpm.z,RANDBETWEEN(1,_xlpm.y)))</f>
        <v>Socks</v>
      </c>
      <c r="I749" s="48">
        <f t="shared" ca="1" si="23"/>
        <v>700</v>
      </c>
      <c r="J749" s="35">
        <f t="shared" ca="1" si="22"/>
        <v>1</v>
      </c>
    </row>
    <row r="750" spans="6:10" x14ac:dyDescent="0.2">
      <c r="F750" cm="1">
        <f t="array" aca="1" ref="F750" ca="1">INDEX(LU_Years,RANDBETWEEN(1,COUNTA(LU_Years)))</f>
        <v>2020</v>
      </c>
      <c r="G750" t="str" cm="1">
        <f t="array" aca="1" ref="G750" ca="1">INDEX(LU_Categories,RANDBETWEEN(1,COUNTA(LU_Categories)))</f>
        <v>Accessories</v>
      </c>
      <c r="H750" t="str" cm="1">
        <f t="array" aca="1" ref="H750" ca="1">_xlfn.LET(_xlpm.x,MATCH(G750,LU_Categories,0),_xlpm.y,OFFSET('Lookup Data'!$E$37,,_xlpm.x),_xlpm.z,OFFSET('Lookup Data'!$E$40,,_xlpm.x,_xlpm.y,),INDEX(_xlpm.z,RANDBETWEEN(1,_xlpm.y)))</f>
        <v>Lights</v>
      </c>
      <c r="I750" s="48">
        <f t="shared" ca="1" si="23"/>
        <v>1100</v>
      </c>
      <c r="J750" s="35">
        <f t="shared" ca="1" si="22"/>
        <v>0.35</v>
      </c>
    </row>
    <row r="751" spans="6:10" x14ac:dyDescent="0.2">
      <c r="F751" cm="1">
        <f t="array" aca="1" ref="F751" ca="1">INDEX(LU_Years,RANDBETWEEN(1,COUNTA(LU_Years)))</f>
        <v>2022</v>
      </c>
      <c r="G751" t="str" cm="1">
        <f t="array" aca="1" ref="G751" ca="1">INDEX(LU_Categories,RANDBETWEEN(1,COUNTA(LU_Categories)))</f>
        <v>Accessories</v>
      </c>
      <c r="H751" t="str" cm="1">
        <f t="array" aca="1" ref="H751" ca="1">_xlfn.LET(_xlpm.x,MATCH(G751,LU_Categories,0),_xlpm.y,OFFSET('Lookup Data'!$E$37,,_xlpm.x),_xlpm.z,OFFSET('Lookup Data'!$E$40,,_xlpm.x,_xlpm.y,),INDEX(_xlpm.z,RANDBETWEEN(1,_xlpm.y)))</f>
        <v>Lights</v>
      </c>
      <c r="I751" s="48">
        <f t="shared" ca="1" si="23"/>
        <v>200</v>
      </c>
      <c r="J751" s="35">
        <f t="shared" ca="1" si="22"/>
        <v>0.75</v>
      </c>
    </row>
    <row r="752" spans="6:10" x14ac:dyDescent="0.2">
      <c r="F752" cm="1">
        <f t="array" aca="1" ref="F752" ca="1">INDEX(LU_Years,RANDBETWEEN(1,COUNTA(LU_Years)))</f>
        <v>2021</v>
      </c>
      <c r="G752" t="str" cm="1">
        <f t="array" aca="1" ref="G752" ca="1">INDEX(LU_Categories,RANDBETWEEN(1,COUNTA(LU_Categories)))</f>
        <v>Clothing</v>
      </c>
      <c r="H752" t="str" cm="1">
        <f t="array" aca="1" ref="H752" ca="1">_xlfn.LET(_xlpm.x,MATCH(G752,LU_Categories,0),_xlpm.y,OFFSET('Lookup Data'!$E$37,,_xlpm.x),_xlpm.z,OFFSET('Lookup Data'!$E$40,,_xlpm.x,_xlpm.y,),INDEX(_xlpm.z,RANDBETWEEN(1,_xlpm.y)))</f>
        <v>Vests</v>
      </c>
      <c r="I752" s="48">
        <f t="shared" ca="1" si="23"/>
        <v>1300</v>
      </c>
      <c r="J752" s="35">
        <f t="shared" ca="1" si="22"/>
        <v>0.1</v>
      </c>
    </row>
    <row r="753" spans="6:10" x14ac:dyDescent="0.2">
      <c r="F753" cm="1">
        <f t="array" aca="1" ref="F753" ca="1">INDEX(LU_Years,RANDBETWEEN(1,COUNTA(LU_Years)))</f>
        <v>2020</v>
      </c>
      <c r="G753" t="str" cm="1">
        <f t="array" aca="1" ref="G753" ca="1">INDEX(LU_Categories,RANDBETWEEN(1,COUNTA(LU_Categories)))</f>
        <v>Bikes</v>
      </c>
      <c r="H753" t="str" cm="1">
        <f t="array" aca="1" ref="H753" ca="1">_xlfn.LET(_xlpm.x,MATCH(G753,LU_Categories,0),_xlpm.y,OFFSET('Lookup Data'!$E$37,,_xlpm.x),_xlpm.z,OFFSET('Lookup Data'!$E$40,,_xlpm.x,_xlpm.y,),INDEX(_xlpm.z,RANDBETWEEN(1,_xlpm.y)))</f>
        <v>Road Bikes</v>
      </c>
      <c r="I753" s="48">
        <f t="shared" ca="1" si="23"/>
        <v>1300</v>
      </c>
      <c r="J753" s="35">
        <f t="shared" ca="1" si="22"/>
        <v>0.25</v>
      </c>
    </row>
    <row r="754" spans="6:10" x14ac:dyDescent="0.2">
      <c r="F754" cm="1">
        <f t="array" aca="1" ref="F754" ca="1">INDEX(LU_Years,RANDBETWEEN(1,COUNTA(LU_Years)))</f>
        <v>2020</v>
      </c>
      <c r="G754" t="str" cm="1">
        <f t="array" aca="1" ref="G754" ca="1">INDEX(LU_Categories,RANDBETWEEN(1,COUNTA(LU_Categories)))</f>
        <v>Accessories</v>
      </c>
      <c r="H754" t="str" cm="1">
        <f t="array" aca="1" ref="H754" ca="1">_xlfn.LET(_xlpm.x,MATCH(G754,LU_Categories,0),_xlpm.y,OFFSET('Lookup Data'!$E$37,,_xlpm.x),_xlpm.z,OFFSET('Lookup Data'!$E$40,,_xlpm.x,_xlpm.y,),INDEX(_xlpm.z,RANDBETWEEN(1,_xlpm.y)))</f>
        <v>Tyres and Tubes</v>
      </c>
      <c r="I754" s="48">
        <f t="shared" ca="1" si="23"/>
        <v>1400</v>
      </c>
      <c r="J754" s="35">
        <f t="shared" ca="1" si="22"/>
        <v>0.1</v>
      </c>
    </row>
    <row r="755" spans="6:10" x14ac:dyDescent="0.2">
      <c r="F755" cm="1">
        <f t="array" aca="1" ref="F755" ca="1">INDEX(LU_Years,RANDBETWEEN(1,COUNTA(LU_Years)))</f>
        <v>2021</v>
      </c>
      <c r="G755" t="str" cm="1">
        <f t="array" aca="1" ref="G755" ca="1">INDEX(LU_Categories,RANDBETWEEN(1,COUNTA(LU_Categories)))</f>
        <v>Bikes</v>
      </c>
      <c r="H755" t="str" cm="1">
        <f t="array" aca="1" ref="H755" ca="1">_xlfn.LET(_xlpm.x,MATCH(G755,LU_Categories,0),_xlpm.y,OFFSET('Lookup Data'!$E$37,,_xlpm.x),_xlpm.z,OFFSET('Lookup Data'!$E$40,,_xlpm.x,_xlpm.y,),INDEX(_xlpm.z,RANDBETWEEN(1,_xlpm.y)))</f>
        <v>Road Bikes</v>
      </c>
      <c r="I755" s="48">
        <f t="shared" ca="1" si="23"/>
        <v>2400</v>
      </c>
      <c r="J755" s="35">
        <f t="shared" ca="1" si="22"/>
        <v>0.95</v>
      </c>
    </row>
    <row r="756" spans="6:10" x14ac:dyDescent="0.2">
      <c r="F756" cm="1">
        <f t="array" aca="1" ref="F756" ca="1">INDEX(LU_Years,RANDBETWEEN(1,COUNTA(LU_Years)))</f>
        <v>2022</v>
      </c>
      <c r="G756" t="str" cm="1">
        <f t="array" aca="1" ref="G756" ca="1">INDEX(LU_Categories,RANDBETWEEN(1,COUNTA(LU_Categories)))</f>
        <v>Bikes</v>
      </c>
      <c r="H756" t="str" cm="1">
        <f t="array" aca="1" ref="H756" ca="1">_xlfn.LET(_xlpm.x,MATCH(G756,LU_Categories,0),_xlpm.y,OFFSET('Lookup Data'!$E$37,,_xlpm.x),_xlpm.z,OFFSET('Lookup Data'!$E$40,,_xlpm.x,_xlpm.y,),INDEX(_xlpm.z,RANDBETWEEN(1,_xlpm.y)))</f>
        <v>Mountain Bikes</v>
      </c>
      <c r="I756" s="48">
        <f t="shared" ca="1" si="23"/>
        <v>600</v>
      </c>
      <c r="J756" s="35">
        <f t="shared" ca="1" si="22"/>
        <v>0.6</v>
      </c>
    </row>
    <row r="757" spans="6:10" x14ac:dyDescent="0.2">
      <c r="F757" cm="1">
        <f t="array" aca="1" ref="F757" ca="1">INDEX(LU_Years,RANDBETWEEN(1,COUNTA(LU_Years)))</f>
        <v>2022</v>
      </c>
      <c r="G757" t="str" cm="1">
        <f t="array" aca="1" ref="G757" ca="1">INDEX(LU_Categories,RANDBETWEEN(1,COUNTA(LU_Categories)))</f>
        <v>Components</v>
      </c>
      <c r="H757" t="str" cm="1">
        <f t="array" aca="1" ref="H757" ca="1">_xlfn.LET(_xlpm.x,MATCH(G757,LU_Categories,0),_xlpm.y,OFFSET('Lookup Data'!$E$37,,_xlpm.x),_xlpm.z,OFFSET('Lookup Data'!$E$40,,_xlpm.x,_xlpm.y,),INDEX(_xlpm.z,RANDBETWEEN(1,_xlpm.y)))</f>
        <v>Brakes</v>
      </c>
      <c r="I757" s="48">
        <f t="shared" ca="1" si="23"/>
        <v>2300</v>
      </c>
      <c r="J757" s="35">
        <f t="shared" ca="1" si="22"/>
        <v>0.85</v>
      </c>
    </row>
    <row r="758" spans="6:10" x14ac:dyDescent="0.2">
      <c r="F758" cm="1">
        <f t="array" aca="1" ref="F758" ca="1">INDEX(LU_Years,RANDBETWEEN(1,COUNTA(LU_Years)))</f>
        <v>2021</v>
      </c>
      <c r="G758" t="str" cm="1">
        <f t="array" aca="1" ref="G758" ca="1">INDEX(LU_Categories,RANDBETWEEN(1,COUNTA(LU_Categories)))</f>
        <v>Components</v>
      </c>
      <c r="H758" t="str" cm="1">
        <f t="array" aca="1" ref="H758" ca="1">_xlfn.LET(_xlpm.x,MATCH(G758,LU_Categories,0),_xlpm.y,OFFSET('Lookup Data'!$E$37,,_xlpm.x),_xlpm.z,OFFSET('Lookup Data'!$E$40,,_xlpm.x,_xlpm.y,),INDEX(_xlpm.z,RANDBETWEEN(1,_xlpm.y)))</f>
        <v>Saddles</v>
      </c>
      <c r="I758" s="48">
        <f t="shared" ca="1" si="23"/>
        <v>500</v>
      </c>
      <c r="J758" s="35">
        <f t="shared" ca="1" si="22"/>
        <v>0.6</v>
      </c>
    </row>
    <row r="759" spans="6:10" x14ac:dyDescent="0.2">
      <c r="F759" cm="1">
        <f t="array" aca="1" ref="F759" ca="1">INDEX(LU_Years,RANDBETWEEN(1,COUNTA(LU_Years)))</f>
        <v>2022</v>
      </c>
      <c r="G759" t="str" cm="1">
        <f t="array" aca="1" ref="G759" ca="1">INDEX(LU_Categories,RANDBETWEEN(1,COUNTA(LU_Categories)))</f>
        <v>Components</v>
      </c>
      <c r="H759" t="str" cm="1">
        <f t="array" aca="1" ref="H759" ca="1">_xlfn.LET(_xlpm.x,MATCH(G759,LU_Categories,0),_xlpm.y,OFFSET('Lookup Data'!$E$37,,_xlpm.x),_xlpm.z,OFFSET('Lookup Data'!$E$40,,_xlpm.x,_xlpm.y,),INDEX(_xlpm.z,RANDBETWEEN(1,_xlpm.y)))</f>
        <v>Handlebars</v>
      </c>
      <c r="I759" s="48">
        <f t="shared" ca="1" si="23"/>
        <v>3100</v>
      </c>
      <c r="J759" s="35">
        <f t="shared" ca="1" si="22"/>
        <v>0.7</v>
      </c>
    </row>
    <row r="760" spans="6:10" x14ac:dyDescent="0.2">
      <c r="F760" cm="1">
        <f t="array" aca="1" ref="F760" ca="1">INDEX(LU_Years,RANDBETWEEN(1,COUNTA(LU_Years)))</f>
        <v>2022</v>
      </c>
      <c r="G760" t="str" cm="1">
        <f t="array" aca="1" ref="G760" ca="1">INDEX(LU_Categories,RANDBETWEEN(1,COUNTA(LU_Categories)))</f>
        <v>Components</v>
      </c>
      <c r="H760" t="str" cm="1">
        <f t="array" aca="1" ref="H760" ca="1">_xlfn.LET(_xlpm.x,MATCH(G760,LU_Categories,0),_xlpm.y,OFFSET('Lookup Data'!$E$37,,_xlpm.x),_xlpm.z,OFFSET('Lookup Data'!$E$40,,_xlpm.x,_xlpm.y,),INDEX(_xlpm.z,RANDBETWEEN(1,_xlpm.y)))</f>
        <v>Chains</v>
      </c>
      <c r="I760" s="48">
        <f t="shared" ca="1" si="23"/>
        <v>3200</v>
      </c>
      <c r="J760" s="35">
        <f t="shared" ca="1" si="22"/>
        <v>0.65</v>
      </c>
    </row>
    <row r="761" spans="6:10" x14ac:dyDescent="0.2">
      <c r="F761" cm="1">
        <f t="array" aca="1" ref="F761" ca="1">INDEX(LU_Years,RANDBETWEEN(1,COUNTA(LU_Years)))</f>
        <v>2020</v>
      </c>
      <c r="G761" t="str" cm="1">
        <f t="array" aca="1" ref="G761" ca="1">INDEX(LU_Categories,RANDBETWEEN(1,COUNTA(LU_Categories)))</f>
        <v>Bikes</v>
      </c>
      <c r="H761" t="str" cm="1">
        <f t="array" aca="1" ref="H761" ca="1">_xlfn.LET(_xlpm.x,MATCH(G761,LU_Categories,0),_xlpm.y,OFFSET('Lookup Data'!$E$37,,_xlpm.x),_xlpm.z,OFFSET('Lookup Data'!$E$40,,_xlpm.x,_xlpm.y,),INDEX(_xlpm.z,RANDBETWEEN(1,_xlpm.y)))</f>
        <v>Touring Bikes</v>
      </c>
      <c r="I761" s="48">
        <f t="shared" ca="1" si="23"/>
        <v>800</v>
      </c>
      <c r="J761" s="35">
        <f t="shared" ca="1" si="22"/>
        <v>0.6</v>
      </c>
    </row>
    <row r="762" spans="6:10" x14ac:dyDescent="0.2">
      <c r="F762" cm="1">
        <f t="array" aca="1" ref="F762" ca="1">INDEX(LU_Years,RANDBETWEEN(1,COUNTA(LU_Years)))</f>
        <v>2020</v>
      </c>
      <c r="G762" t="str" cm="1">
        <f t="array" aca="1" ref="G762" ca="1">INDEX(LU_Categories,RANDBETWEEN(1,COUNTA(LU_Categories)))</f>
        <v>Bikes</v>
      </c>
      <c r="H762" t="str" cm="1">
        <f t="array" aca="1" ref="H762" ca="1">_xlfn.LET(_xlpm.x,MATCH(G762,LU_Categories,0),_xlpm.y,OFFSET('Lookup Data'!$E$37,,_xlpm.x),_xlpm.z,OFFSET('Lookup Data'!$E$40,,_xlpm.x,_xlpm.y,),INDEX(_xlpm.z,RANDBETWEEN(1,_xlpm.y)))</f>
        <v>Cargo Bikes</v>
      </c>
      <c r="I762" s="48">
        <f t="shared" ca="1" si="23"/>
        <v>1800</v>
      </c>
      <c r="J762" s="35">
        <f t="shared" ca="1" si="22"/>
        <v>0.95</v>
      </c>
    </row>
    <row r="763" spans="6:10" x14ac:dyDescent="0.2">
      <c r="F763" cm="1">
        <f t="array" aca="1" ref="F763" ca="1">INDEX(LU_Years,RANDBETWEEN(1,COUNTA(LU_Years)))</f>
        <v>2021</v>
      </c>
      <c r="G763" t="str" cm="1">
        <f t="array" aca="1" ref="G763" ca="1">INDEX(LU_Categories,RANDBETWEEN(1,COUNTA(LU_Categories)))</f>
        <v>Clothing</v>
      </c>
      <c r="H763" t="str" cm="1">
        <f t="array" aca="1" ref="H763" ca="1">_xlfn.LET(_xlpm.x,MATCH(G763,LU_Categories,0),_xlpm.y,OFFSET('Lookup Data'!$E$37,,_xlpm.x),_xlpm.z,OFFSET('Lookup Data'!$E$40,,_xlpm.x,_xlpm.y,),INDEX(_xlpm.z,RANDBETWEEN(1,_xlpm.y)))</f>
        <v>Tights</v>
      </c>
      <c r="I763" s="48">
        <f t="shared" ca="1" si="23"/>
        <v>1600</v>
      </c>
      <c r="J763" s="35">
        <f t="shared" ca="1" si="22"/>
        <v>0.35</v>
      </c>
    </row>
    <row r="764" spans="6:10" x14ac:dyDescent="0.2">
      <c r="F764" cm="1">
        <f t="array" aca="1" ref="F764" ca="1">INDEX(LU_Years,RANDBETWEEN(1,COUNTA(LU_Years)))</f>
        <v>2022</v>
      </c>
      <c r="G764" t="str" cm="1">
        <f t="array" aca="1" ref="G764" ca="1">INDEX(LU_Categories,RANDBETWEEN(1,COUNTA(LU_Categories)))</f>
        <v>Components</v>
      </c>
      <c r="H764" t="str" cm="1">
        <f t="array" aca="1" ref="H764" ca="1">_xlfn.LET(_xlpm.x,MATCH(G764,LU_Categories,0),_xlpm.y,OFFSET('Lookup Data'!$E$37,,_xlpm.x),_xlpm.z,OFFSET('Lookup Data'!$E$40,,_xlpm.x,_xlpm.y,),INDEX(_xlpm.z,RANDBETWEEN(1,_xlpm.y)))</f>
        <v>Saddles</v>
      </c>
      <c r="I764" s="48">
        <f t="shared" ca="1" si="23"/>
        <v>3800</v>
      </c>
      <c r="J764" s="35">
        <f t="shared" ca="1" si="22"/>
        <v>0.2</v>
      </c>
    </row>
    <row r="765" spans="6:10" x14ac:dyDescent="0.2">
      <c r="F765" cm="1">
        <f t="array" aca="1" ref="F765" ca="1">INDEX(LU_Years,RANDBETWEEN(1,COUNTA(LU_Years)))</f>
        <v>2022</v>
      </c>
      <c r="G765" t="str" cm="1">
        <f t="array" aca="1" ref="G765" ca="1">INDEX(LU_Categories,RANDBETWEEN(1,COUNTA(LU_Categories)))</f>
        <v>Clothing</v>
      </c>
      <c r="H765" t="str" cm="1">
        <f t="array" aca="1" ref="H765" ca="1">_xlfn.LET(_xlpm.x,MATCH(G765,LU_Categories,0),_xlpm.y,OFFSET('Lookup Data'!$E$37,,_xlpm.x),_xlpm.z,OFFSET('Lookup Data'!$E$40,,_xlpm.x,_xlpm.y,),INDEX(_xlpm.z,RANDBETWEEN(1,_xlpm.y)))</f>
        <v>Socks</v>
      </c>
      <c r="I765" s="48">
        <f t="shared" ca="1" si="23"/>
        <v>2600</v>
      </c>
      <c r="J765" s="35">
        <f t="shared" ca="1" si="22"/>
        <v>0.75</v>
      </c>
    </row>
    <row r="766" spans="6:10" x14ac:dyDescent="0.2">
      <c r="F766" cm="1">
        <f t="array" aca="1" ref="F766" ca="1">INDEX(LU_Years,RANDBETWEEN(1,COUNTA(LU_Years)))</f>
        <v>2022</v>
      </c>
      <c r="G766" t="str" cm="1">
        <f t="array" aca="1" ref="G766" ca="1">INDEX(LU_Categories,RANDBETWEEN(1,COUNTA(LU_Categories)))</f>
        <v>Bikes</v>
      </c>
      <c r="H766" t="str" cm="1">
        <f t="array" aca="1" ref="H766" ca="1">_xlfn.LET(_xlpm.x,MATCH(G766,LU_Categories,0),_xlpm.y,OFFSET('Lookup Data'!$E$37,,_xlpm.x),_xlpm.z,OFFSET('Lookup Data'!$E$40,,_xlpm.x,_xlpm.y,),INDEX(_xlpm.z,RANDBETWEEN(1,_xlpm.y)))</f>
        <v>Road Bikes</v>
      </c>
      <c r="I766" s="48">
        <f t="shared" ca="1" si="23"/>
        <v>900</v>
      </c>
      <c r="J766" s="35">
        <f t="shared" ca="1" si="22"/>
        <v>0.6</v>
      </c>
    </row>
    <row r="767" spans="6:10" x14ac:dyDescent="0.2">
      <c r="F767" cm="1">
        <f t="array" aca="1" ref="F767" ca="1">INDEX(LU_Years,RANDBETWEEN(1,COUNTA(LU_Years)))</f>
        <v>2021</v>
      </c>
      <c r="G767" t="str" cm="1">
        <f t="array" aca="1" ref="G767" ca="1">INDEX(LU_Categories,RANDBETWEEN(1,COUNTA(LU_Categories)))</f>
        <v>Clothing</v>
      </c>
      <c r="H767" t="str" cm="1">
        <f t="array" aca="1" ref="H767" ca="1">_xlfn.LET(_xlpm.x,MATCH(G767,LU_Categories,0),_xlpm.y,OFFSET('Lookup Data'!$E$37,,_xlpm.x),_xlpm.z,OFFSET('Lookup Data'!$E$40,,_xlpm.x,_xlpm.y,),INDEX(_xlpm.z,RANDBETWEEN(1,_xlpm.y)))</f>
        <v>Gloves</v>
      </c>
      <c r="I767" s="48">
        <f t="shared" ca="1" si="23"/>
        <v>2700</v>
      </c>
      <c r="J767" s="35">
        <f t="shared" ca="1" si="22"/>
        <v>0.15</v>
      </c>
    </row>
    <row r="768" spans="6:10" x14ac:dyDescent="0.2">
      <c r="F768" cm="1">
        <f t="array" aca="1" ref="F768" ca="1">INDEX(LU_Years,RANDBETWEEN(1,COUNTA(LU_Years)))</f>
        <v>2021</v>
      </c>
      <c r="G768" t="str" cm="1">
        <f t="array" aca="1" ref="G768" ca="1">INDEX(LU_Categories,RANDBETWEEN(1,COUNTA(LU_Categories)))</f>
        <v>Components</v>
      </c>
      <c r="H768" t="str" cm="1">
        <f t="array" aca="1" ref="H768" ca="1">_xlfn.LET(_xlpm.x,MATCH(G768,LU_Categories,0),_xlpm.y,OFFSET('Lookup Data'!$E$37,,_xlpm.x),_xlpm.z,OFFSET('Lookup Data'!$E$40,,_xlpm.x,_xlpm.y,),INDEX(_xlpm.z,RANDBETWEEN(1,_xlpm.y)))</f>
        <v>Pedals</v>
      </c>
      <c r="I768" s="48">
        <f t="shared" ca="1" si="23"/>
        <v>2400</v>
      </c>
      <c r="J768" s="35">
        <f t="shared" ca="1" si="22"/>
        <v>0.45</v>
      </c>
    </row>
    <row r="769" spans="6:10" x14ac:dyDescent="0.2">
      <c r="F769" cm="1">
        <f t="array" aca="1" ref="F769" ca="1">INDEX(LU_Years,RANDBETWEEN(1,COUNTA(LU_Years)))</f>
        <v>2021</v>
      </c>
      <c r="G769" t="str" cm="1">
        <f t="array" aca="1" ref="G769" ca="1">INDEX(LU_Categories,RANDBETWEEN(1,COUNTA(LU_Categories)))</f>
        <v>Accessories</v>
      </c>
      <c r="H769" t="str" cm="1">
        <f t="array" aca="1" ref="H769" ca="1">_xlfn.LET(_xlpm.x,MATCH(G769,LU_Categories,0),_xlpm.y,OFFSET('Lookup Data'!$E$37,,_xlpm.x),_xlpm.z,OFFSET('Lookup Data'!$E$40,,_xlpm.x,_xlpm.y,),INDEX(_xlpm.z,RANDBETWEEN(1,_xlpm.y)))</f>
        <v>Helmets</v>
      </c>
      <c r="I769" s="48">
        <f t="shared" ca="1" si="23"/>
        <v>900</v>
      </c>
      <c r="J769" s="35">
        <f t="shared" ca="1" si="22"/>
        <v>0.05</v>
      </c>
    </row>
    <row r="770" spans="6:10" x14ac:dyDescent="0.2">
      <c r="F770" cm="1">
        <f t="array" aca="1" ref="F770" ca="1">INDEX(LU_Years,RANDBETWEEN(1,COUNTA(LU_Years)))</f>
        <v>2020</v>
      </c>
      <c r="G770" t="str" cm="1">
        <f t="array" aca="1" ref="G770" ca="1">INDEX(LU_Categories,RANDBETWEEN(1,COUNTA(LU_Categories)))</f>
        <v>Clothing</v>
      </c>
      <c r="H770" t="str" cm="1">
        <f t="array" aca="1" ref="H770" ca="1">_xlfn.LET(_xlpm.x,MATCH(G770,LU_Categories,0),_xlpm.y,OFFSET('Lookup Data'!$E$37,,_xlpm.x),_xlpm.z,OFFSET('Lookup Data'!$E$40,,_xlpm.x,_xlpm.y,),INDEX(_xlpm.z,RANDBETWEEN(1,_xlpm.y)))</f>
        <v>Tights</v>
      </c>
      <c r="I770" s="48">
        <f t="shared" ca="1" si="23"/>
        <v>400</v>
      </c>
      <c r="J770" s="35">
        <f t="shared" ca="1" si="22"/>
        <v>0.2</v>
      </c>
    </row>
    <row r="771" spans="6:10" x14ac:dyDescent="0.2">
      <c r="F771" cm="1">
        <f t="array" aca="1" ref="F771" ca="1">INDEX(LU_Years,RANDBETWEEN(1,COUNTA(LU_Years)))</f>
        <v>2022</v>
      </c>
      <c r="G771" t="str" cm="1">
        <f t="array" aca="1" ref="G771" ca="1">INDEX(LU_Categories,RANDBETWEEN(1,COUNTA(LU_Categories)))</f>
        <v>Bikes</v>
      </c>
      <c r="H771" t="str" cm="1">
        <f t="array" aca="1" ref="H771" ca="1">_xlfn.LET(_xlpm.x,MATCH(G771,LU_Categories,0),_xlpm.y,OFFSET('Lookup Data'!$E$37,,_xlpm.x),_xlpm.z,OFFSET('Lookup Data'!$E$40,,_xlpm.x,_xlpm.y,),INDEX(_xlpm.z,RANDBETWEEN(1,_xlpm.y)))</f>
        <v>Touring Bikes</v>
      </c>
      <c r="I771" s="48">
        <f t="shared" ca="1" si="23"/>
        <v>400</v>
      </c>
      <c r="J771" s="35">
        <f t="shared" ca="1" si="22"/>
        <v>0.6</v>
      </c>
    </row>
    <row r="772" spans="6:10" x14ac:dyDescent="0.2">
      <c r="F772" cm="1">
        <f t="array" aca="1" ref="F772" ca="1">INDEX(LU_Years,RANDBETWEEN(1,COUNTA(LU_Years)))</f>
        <v>2021</v>
      </c>
      <c r="G772" t="str" cm="1">
        <f t="array" aca="1" ref="G772" ca="1">INDEX(LU_Categories,RANDBETWEEN(1,COUNTA(LU_Categories)))</f>
        <v>Bikes</v>
      </c>
      <c r="H772" t="str" cm="1">
        <f t="array" aca="1" ref="H772" ca="1">_xlfn.LET(_xlpm.x,MATCH(G772,LU_Categories,0),_xlpm.y,OFFSET('Lookup Data'!$E$37,,_xlpm.x),_xlpm.z,OFFSET('Lookup Data'!$E$40,,_xlpm.x,_xlpm.y,),INDEX(_xlpm.z,RANDBETWEEN(1,_xlpm.y)))</f>
        <v>Touring Bikes</v>
      </c>
      <c r="I772" s="48">
        <f t="shared" ca="1" si="23"/>
        <v>1900</v>
      </c>
      <c r="J772" s="35">
        <f t="shared" ca="1" si="22"/>
        <v>0.35</v>
      </c>
    </row>
    <row r="773" spans="6:10" x14ac:dyDescent="0.2">
      <c r="F773" cm="1">
        <f t="array" aca="1" ref="F773" ca="1">INDEX(LU_Years,RANDBETWEEN(1,COUNTA(LU_Years)))</f>
        <v>2020</v>
      </c>
      <c r="G773" t="str" cm="1">
        <f t="array" aca="1" ref="G773" ca="1">INDEX(LU_Categories,RANDBETWEEN(1,COUNTA(LU_Categories)))</f>
        <v>Components</v>
      </c>
      <c r="H773" t="str" cm="1">
        <f t="array" aca="1" ref="H773" ca="1">_xlfn.LET(_xlpm.x,MATCH(G773,LU_Categories,0),_xlpm.y,OFFSET('Lookup Data'!$E$37,,_xlpm.x),_xlpm.z,OFFSET('Lookup Data'!$E$40,,_xlpm.x,_xlpm.y,),INDEX(_xlpm.z,RANDBETWEEN(1,_xlpm.y)))</f>
        <v>Pedals</v>
      </c>
      <c r="I773" s="48">
        <f t="shared" ca="1" si="23"/>
        <v>200</v>
      </c>
      <c r="J773" s="35">
        <f t="shared" ca="1" si="22"/>
        <v>0.55000000000000004</v>
      </c>
    </row>
    <row r="774" spans="6:10" x14ac:dyDescent="0.2">
      <c r="F774" cm="1">
        <f t="array" aca="1" ref="F774" ca="1">INDEX(LU_Years,RANDBETWEEN(1,COUNTA(LU_Years)))</f>
        <v>2022</v>
      </c>
      <c r="G774" t="str" cm="1">
        <f t="array" aca="1" ref="G774" ca="1">INDEX(LU_Categories,RANDBETWEEN(1,COUNTA(LU_Categories)))</f>
        <v>Bikes</v>
      </c>
      <c r="H774" t="str" cm="1">
        <f t="array" aca="1" ref="H774" ca="1">_xlfn.LET(_xlpm.x,MATCH(G774,LU_Categories,0),_xlpm.y,OFFSET('Lookup Data'!$E$37,,_xlpm.x),_xlpm.z,OFFSET('Lookup Data'!$E$40,,_xlpm.x,_xlpm.y,),INDEX(_xlpm.z,RANDBETWEEN(1,_xlpm.y)))</f>
        <v>Cargo Bikes</v>
      </c>
      <c r="I774" s="48">
        <f t="shared" ca="1" si="23"/>
        <v>4000</v>
      </c>
      <c r="J774" s="35">
        <f t="shared" ca="1" si="22"/>
        <v>0.6</v>
      </c>
    </row>
    <row r="775" spans="6:10" x14ac:dyDescent="0.2">
      <c r="F775" cm="1">
        <f t="array" aca="1" ref="F775" ca="1">INDEX(LU_Years,RANDBETWEEN(1,COUNTA(LU_Years)))</f>
        <v>2021</v>
      </c>
      <c r="G775" t="str" cm="1">
        <f t="array" aca="1" ref="G775" ca="1">INDEX(LU_Categories,RANDBETWEEN(1,COUNTA(LU_Categories)))</f>
        <v>Bikes</v>
      </c>
      <c r="H775" t="str" cm="1">
        <f t="array" aca="1" ref="H775" ca="1">_xlfn.LET(_xlpm.x,MATCH(G775,LU_Categories,0),_xlpm.y,OFFSET('Lookup Data'!$E$37,,_xlpm.x),_xlpm.z,OFFSET('Lookup Data'!$E$40,,_xlpm.x,_xlpm.y,),INDEX(_xlpm.z,RANDBETWEEN(1,_xlpm.y)))</f>
        <v>Touring Bikes</v>
      </c>
      <c r="I775" s="48">
        <f t="shared" ca="1" si="23"/>
        <v>3300</v>
      </c>
      <c r="J775" s="35">
        <f t="shared" ca="1" si="22"/>
        <v>0.65</v>
      </c>
    </row>
    <row r="776" spans="6:10" x14ac:dyDescent="0.2">
      <c r="F776" cm="1">
        <f t="array" aca="1" ref="F776" ca="1">INDEX(LU_Years,RANDBETWEEN(1,COUNTA(LU_Years)))</f>
        <v>2022</v>
      </c>
      <c r="G776" t="str" cm="1">
        <f t="array" aca="1" ref="G776" ca="1">INDEX(LU_Categories,RANDBETWEEN(1,COUNTA(LU_Categories)))</f>
        <v>Bikes</v>
      </c>
      <c r="H776" t="str" cm="1">
        <f t="array" aca="1" ref="H776" ca="1">_xlfn.LET(_xlpm.x,MATCH(G776,LU_Categories,0),_xlpm.y,OFFSET('Lookup Data'!$E$37,,_xlpm.x),_xlpm.z,OFFSET('Lookup Data'!$E$40,,_xlpm.x,_xlpm.y,),INDEX(_xlpm.z,RANDBETWEEN(1,_xlpm.y)))</f>
        <v>Touring Bikes</v>
      </c>
      <c r="I776" s="48">
        <f t="shared" ca="1" si="23"/>
        <v>2600</v>
      </c>
      <c r="J776" s="35">
        <f t="shared" ca="1" si="22"/>
        <v>0.5</v>
      </c>
    </row>
    <row r="777" spans="6:10" x14ac:dyDescent="0.2">
      <c r="F777" cm="1">
        <f t="array" aca="1" ref="F777" ca="1">INDEX(LU_Years,RANDBETWEEN(1,COUNTA(LU_Years)))</f>
        <v>2020</v>
      </c>
      <c r="G777" t="str" cm="1">
        <f t="array" aca="1" ref="G777" ca="1">INDEX(LU_Categories,RANDBETWEEN(1,COUNTA(LU_Categories)))</f>
        <v>Components</v>
      </c>
      <c r="H777" t="str" cm="1">
        <f t="array" aca="1" ref="H777" ca="1">_xlfn.LET(_xlpm.x,MATCH(G777,LU_Categories,0),_xlpm.y,OFFSET('Lookup Data'!$E$37,,_xlpm.x),_xlpm.z,OFFSET('Lookup Data'!$E$40,,_xlpm.x,_xlpm.y,),INDEX(_xlpm.z,RANDBETWEEN(1,_xlpm.y)))</f>
        <v>Chains</v>
      </c>
      <c r="I777" s="48">
        <f t="shared" ca="1" si="23"/>
        <v>1800</v>
      </c>
      <c r="J777" s="35">
        <f t="shared" ca="1" si="22"/>
        <v>0.2</v>
      </c>
    </row>
    <row r="778" spans="6:10" x14ac:dyDescent="0.2">
      <c r="F778" cm="1">
        <f t="array" aca="1" ref="F778" ca="1">INDEX(LU_Years,RANDBETWEEN(1,COUNTA(LU_Years)))</f>
        <v>2020</v>
      </c>
      <c r="G778" t="str" cm="1">
        <f t="array" aca="1" ref="G778" ca="1">INDEX(LU_Categories,RANDBETWEEN(1,COUNTA(LU_Categories)))</f>
        <v>Components</v>
      </c>
      <c r="H778" t="str" cm="1">
        <f t="array" aca="1" ref="H778" ca="1">_xlfn.LET(_xlpm.x,MATCH(G778,LU_Categories,0),_xlpm.y,OFFSET('Lookup Data'!$E$37,,_xlpm.x),_xlpm.z,OFFSET('Lookup Data'!$E$40,,_xlpm.x,_xlpm.y,),INDEX(_xlpm.z,RANDBETWEEN(1,_xlpm.y)))</f>
        <v>Chains</v>
      </c>
      <c r="I778" s="48">
        <f t="shared" ca="1" si="23"/>
        <v>800</v>
      </c>
      <c r="J778" s="35">
        <f t="shared" ca="1" si="22"/>
        <v>0.75</v>
      </c>
    </row>
    <row r="779" spans="6:10" x14ac:dyDescent="0.2">
      <c r="F779" cm="1">
        <f t="array" aca="1" ref="F779" ca="1">INDEX(LU_Years,RANDBETWEEN(1,COUNTA(LU_Years)))</f>
        <v>2021</v>
      </c>
      <c r="G779" t="str" cm="1">
        <f t="array" aca="1" ref="G779" ca="1">INDEX(LU_Categories,RANDBETWEEN(1,COUNTA(LU_Categories)))</f>
        <v>Bikes</v>
      </c>
      <c r="H779" t="str" cm="1">
        <f t="array" aca="1" ref="H779" ca="1">_xlfn.LET(_xlpm.x,MATCH(G779,LU_Categories,0),_xlpm.y,OFFSET('Lookup Data'!$E$37,,_xlpm.x),_xlpm.z,OFFSET('Lookup Data'!$E$40,,_xlpm.x,_xlpm.y,),INDEX(_xlpm.z,RANDBETWEEN(1,_xlpm.y)))</f>
        <v>Touring Bikes</v>
      </c>
      <c r="I779" s="48">
        <f t="shared" ca="1" si="23"/>
        <v>3400</v>
      </c>
      <c r="J779" s="35">
        <f t="shared" ca="1" si="22"/>
        <v>0.35</v>
      </c>
    </row>
    <row r="780" spans="6:10" x14ac:dyDescent="0.2">
      <c r="F780" cm="1">
        <f t="array" aca="1" ref="F780" ca="1">INDEX(LU_Years,RANDBETWEEN(1,COUNTA(LU_Years)))</f>
        <v>2022</v>
      </c>
      <c r="G780" t="str" cm="1">
        <f t="array" aca="1" ref="G780" ca="1">INDEX(LU_Categories,RANDBETWEEN(1,COUNTA(LU_Categories)))</f>
        <v>Components</v>
      </c>
      <c r="H780" t="str" cm="1">
        <f t="array" aca="1" ref="H780" ca="1">_xlfn.LET(_xlpm.x,MATCH(G780,LU_Categories,0),_xlpm.y,OFFSET('Lookup Data'!$E$37,,_xlpm.x),_xlpm.z,OFFSET('Lookup Data'!$E$40,,_xlpm.x,_xlpm.y,),INDEX(_xlpm.z,RANDBETWEEN(1,_xlpm.y)))</f>
        <v>Chains</v>
      </c>
      <c r="I780" s="48">
        <f t="shared" ca="1" si="23"/>
        <v>3100</v>
      </c>
      <c r="J780" s="35">
        <f t="shared" ca="1" si="22"/>
        <v>0.95</v>
      </c>
    </row>
    <row r="781" spans="6:10" x14ac:dyDescent="0.2">
      <c r="F781" cm="1">
        <f t="array" aca="1" ref="F781" ca="1">INDEX(LU_Years,RANDBETWEEN(1,COUNTA(LU_Years)))</f>
        <v>2020</v>
      </c>
      <c r="G781" t="str" cm="1">
        <f t="array" aca="1" ref="G781" ca="1">INDEX(LU_Categories,RANDBETWEEN(1,COUNTA(LU_Categories)))</f>
        <v>Components</v>
      </c>
      <c r="H781" t="str" cm="1">
        <f t="array" aca="1" ref="H781" ca="1">_xlfn.LET(_xlpm.x,MATCH(G781,LU_Categories,0),_xlpm.y,OFFSET('Lookup Data'!$E$37,,_xlpm.x),_xlpm.z,OFFSET('Lookup Data'!$E$40,,_xlpm.x,_xlpm.y,),INDEX(_xlpm.z,RANDBETWEEN(1,_xlpm.y)))</f>
        <v>Wheels</v>
      </c>
      <c r="I781" s="48">
        <f t="shared" ca="1" si="23"/>
        <v>600</v>
      </c>
      <c r="J781" s="35">
        <f t="shared" ref="J781:J844" ca="1" si="24">RANDBETWEEN(1,20)/20</f>
        <v>1</v>
      </c>
    </row>
    <row r="782" spans="6:10" x14ac:dyDescent="0.2">
      <c r="F782" cm="1">
        <f t="array" aca="1" ref="F782" ca="1">INDEX(LU_Years,RANDBETWEEN(1,COUNTA(LU_Years)))</f>
        <v>2022</v>
      </c>
      <c r="G782" t="str" cm="1">
        <f t="array" aca="1" ref="G782" ca="1">INDEX(LU_Categories,RANDBETWEEN(1,COUNTA(LU_Categories)))</f>
        <v>Components</v>
      </c>
      <c r="H782" t="str" cm="1">
        <f t="array" aca="1" ref="H782" ca="1">_xlfn.LET(_xlpm.x,MATCH(G782,LU_Categories,0),_xlpm.y,OFFSET('Lookup Data'!$E$37,,_xlpm.x),_xlpm.z,OFFSET('Lookup Data'!$E$40,,_xlpm.x,_xlpm.y,),INDEX(_xlpm.z,RANDBETWEEN(1,_xlpm.y)))</f>
        <v>Handlebars</v>
      </c>
      <c r="I782" s="48">
        <f t="shared" ref="I782:I845" ca="1" si="25">RANDBETWEEN(1,40)*100</f>
        <v>3300</v>
      </c>
      <c r="J782" s="35">
        <f t="shared" ca="1" si="24"/>
        <v>0.45</v>
      </c>
    </row>
    <row r="783" spans="6:10" x14ac:dyDescent="0.2">
      <c r="F783" cm="1">
        <f t="array" aca="1" ref="F783" ca="1">INDEX(LU_Years,RANDBETWEEN(1,COUNTA(LU_Years)))</f>
        <v>2020</v>
      </c>
      <c r="G783" t="str" cm="1">
        <f t="array" aca="1" ref="G783" ca="1">INDEX(LU_Categories,RANDBETWEEN(1,COUNTA(LU_Categories)))</f>
        <v>Clothing</v>
      </c>
      <c r="H783" t="str" cm="1">
        <f t="array" aca="1" ref="H783" ca="1">_xlfn.LET(_xlpm.x,MATCH(G783,LU_Categories,0),_xlpm.y,OFFSET('Lookup Data'!$E$37,,_xlpm.x),_xlpm.z,OFFSET('Lookup Data'!$E$40,,_xlpm.x,_xlpm.y,),INDEX(_xlpm.z,RANDBETWEEN(1,_xlpm.y)))</f>
        <v>Shorts</v>
      </c>
      <c r="I783" s="48">
        <f t="shared" ca="1" si="25"/>
        <v>1300</v>
      </c>
      <c r="J783" s="35">
        <f t="shared" ca="1" si="24"/>
        <v>0.6</v>
      </c>
    </row>
    <row r="784" spans="6:10" x14ac:dyDescent="0.2">
      <c r="F784" cm="1">
        <f t="array" aca="1" ref="F784" ca="1">INDEX(LU_Years,RANDBETWEEN(1,COUNTA(LU_Years)))</f>
        <v>2022</v>
      </c>
      <c r="G784" t="str" cm="1">
        <f t="array" aca="1" ref="G784" ca="1">INDEX(LU_Categories,RANDBETWEEN(1,COUNTA(LU_Categories)))</f>
        <v>Bikes</v>
      </c>
      <c r="H784" t="str" cm="1">
        <f t="array" aca="1" ref="H784" ca="1">_xlfn.LET(_xlpm.x,MATCH(G784,LU_Categories,0),_xlpm.y,OFFSET('Lookup Data'!$E$37,,_xlpm.x),_xlpm.z,OFFSET('Lookup Data'!$E$40,,_xlpm.x,_xlpm.y,),INDEX(_xlpm.z,RANDBETWEEN(1,_xlpm.y)))</f>
        <v>Mountain Bikes</v>
      </c>
      <c r="I784" s="48">
        <f t="shared" ca="1" si="25"/>
        <v>3500</v>
      </c>
      <c r="J784" s="35">
        <f t="shared" ca="1" si="24"/>
        <v>0.45</v>
      </c>
    </row>
    <row r="785" spans="6:10" x14ac:dyDescent="0.2">
      <c r="F785" cm="1">
        <f t="array" aca="1" ref="F785" ca="1">INDEX(LU_Years,RANDBETWEEN(1,COUNTA(LU_Years)))</f>
        <v>2020</v>
      </c>
      <c r="G785" t="str" cm="1">
        <f t="array" aca="1" ref="G785" ca="1">INDEX(LU_Categories,RANDBETWEEN(1,COUNTA(LU_Categories)))</f>
        <v>Bikes</v>
      </c>
      <c r="H785" t="str" cm="1">
        <f t="array" aca="1" ref="H785" ca="1">_xlfn.LET(_xlpm.x,MATCH(G785,LU_Categories,0),_xlpm.y,OFFSET('Lookup Data'!$E$37,,_xlpm.x),_xlpm.z,OFFSET('Lookup Data'!$E$40,,_xlpm.x,_xlpm.y,),INDEX(_xlpm.z,RANDBETWEEN(1,_xlpm.y)))</f>
        <v>Touring Bikes</v>
      </c>
      <c r="I785" s="48">
        <f t="shared" ca="1" si="25"/>
        <v>800</v>
      </c>
      <c r="J785" s="35">
        <f t="shared" ca="1" si="24"/>
        <v>0.55000000000000004</v>
      </c>
    </row>
    <row r="786" spans="6:10" x14ac:dyDescent="0.2">
      <c r="F786" cm="1">
        <f t="array" aca="1" ref="F786" ca="1">INDEX(LU_Years,RANDBETWEEN(1,COUNTA(LU_Years)))</f>
        <v>2021</v>
      </c>
      <c r="G786" t="str" cm="1">
        <f t="array" aca="1" ref="G786" ca="1">INDEX(LU_Categories,RANDBETWEEN(1,COUNTA(LU_Categories)))</f>
        <v>Components</v>
      </c>
      <c r="H786" t="str" cm="1">
        <f t="array" aca="1" ref="H786" ca="1">_xlfn.LET(_xlpm.x,MATCH(G786,LU_Categories,0),_xlpm.y,OFFSET('Lookup Data'!$E$37,,_xlpm.x),_xlpm.z,OFFSET('Lookup Data'!$E$40,,_xlpm.x,_xlpm.y,),INDEX(_xlpm.z,RANDBETWEEN(1,_xlpm.y)))</f>
        <v>Bottom Brackets</v>
      </c>
      <c r="I786" s="48">
        <f t="shared" ca="1" si="25"/>
        <v>2500</v>
      </c>
      <c r="J786" s="35">
        <f t="shared" ca="1" si="24"/>
        <v>0.35</v>
      </c>
    </row>
    <row r="787" spans="6:10" x14ac:dyDescent="0.2">
      <c r="F787" cm="1">
        <f t="array" aca="1" ref="F787" ca="1">INDEX(LU_Years,RANDBETWEEN(1,COUNTA(LU_Years)))</f>
        <v>2022</v>
      </c>
      <c r="G787" t="str" cm="1">
        <f t="array" aca="1" ref="G787" ca="1">INDEX(LU_Categories,RANDBETWEEN(1,COUNTA(LU_Categories)))</f>
        <v>Accessories</v>
      </c>
      <c r="H787" t="str" cm="1">
        <f t="array" aca="1" ref="H787" ca="1">_xlfn.LET(_xlpm.x,MATCH(G787,LU_Categories,0),_xlpm.y,OFFSET('Lookup Data'!$E$37,,_xlpm.x),_xlpm.z,OFFSET('Lookup Data'!$E$40,,_xlpm.x,_xlpm.y,),INDEX(_xlpm.z,RANDBETWEEN(1,_xlpm.y)))</f>
        <v>Tyres and Tubes</v>
      </c>
      <c r="I787" s="48">
        <f t="shared" ca="1" si="25"/>
        <v>700</v>
      </c>
      <c r="J787" s="35">
        <f t="shared" ca="1" si="24"/>
        <v>0.5</v>
      </c>
    </row>
    <row r="788" spans="6:10" x14ac:dyDescent="0.2">
      <c r="F788" cm="1">
        <f t="array" aca="1" ref="F788" ca="1">INDEX(LU_Years,RANDBETWEEN(1,COUNTA(LU_Years)))</f>
        <v>2021</v>
      </c>
      <c r="G788" t="str" cm="1">
        <f t="array" aca="1" ref="G788" ca="1">INDEX(LU_Categories,RANDBETWEEN(1,COUNTA(LU_Categories)))</f>
        <v>Bikes</v>
      </c>
      <c r="H788" t="str" cm="1">
        <f t="array" aca="1" ref="H788" ca="1">_xlfn.LET(_xlpm.x,MATCH(G788,LU_Categories,0),_xlpm.y,OFFSET('Lookup Data'!$E$37,,_xlpm.x),_xlpm.z,OFFSET('Lookup Data'!$E$40,,_xlpm.x,_xlpm.y,),INDEX(_xlpm.z,RANDBETWEEN(1,_xlpm.y)))</f>
        <v>Mountain Bikes</v>
      </c>
      <c r="I788" s="48">
        <f t="shared" ca="1" si="25"/>
        <v>500</v>
      </c>
      <c r="J788" s="35">
        <f t="shared" ca="1" si="24"/>
        <v>0.85</v>
      </c>
    </row>
    <row r="789" spans="6:10" x14ac:dyDescent="0.2">
      <c r="F789" cm="1">
        <f t="array" aca="1" ref="F789" ca="1">INDEX(LU_Years,RANDBETWEEN(1,COUNTA(LU_Years)))</f>
        <v>2022</v>
      </c>
      <c r="G789" t="str" cm="1">
        <f t="array" aca="1" ref="G789" ca="1">INDEX(LU_Categories,RANDBETWEEN(1,COUNTA(LU_Categories)))</f>
        <v>Components</v>
      </c>
      <c r="H789" t="str" cm="1">
        <f t="array" aca="1" ref="H789" ca="1">_xlfn.LET(_xlpm.x,MATCH(G789,LU_Categories,0),_xlpm.y,OFFSET('Lookup Data'!$E$37,,_xlpm.x),_xlpm.z,OFFSET('Lookup Data'!$E$40,,_xlpm.x,_xlpm.y,),INDEX(_xlpm.z,RANDBETWEEN(1,_xlpm.y)))</f>
        <v>Pedals</v>
      </c>
      <c r="I789" s="48">
        <f t="shared" ca="1" si="25"/>
        <v>1800</v>
      </c>
      <c r="J789" s="35">
        <f t="shared" ca="1" si="24"/>
        <v>0.35</v>
      </c>
    </row>
    <row r="790" spans="6:10" x14ac:dyDescent="0.2">
      <c r="F790" cm="1">
        <f t="array" aca="1" ref="F790" ca="1">INDEX(LU_Years,RANDBETWEEN(1,COUNTA(LU_Years)))</f>
        <v>2022</v>
      </c>
      <c r="G790" t="str" cm="1">
        <f t="array" aca="1" ref="G790" ca="1">INDEX(LU_Categories,RANDBETWEEN(1,COUNTA(LU_Categories)))</f>
        <v>Accessories</v>
      </c>
      <c r="H790" t="str" cm="1">
        <f t="array" aca="1" ref="H790" ca="1">_xlfn.LET(_xlpm.x,MATCH(G790,LU_Categories,0),_xlpm.y,OFFSET('Lookup Data'!$E$37,,_xlpm.x),_xlpm.z,OFFSET('Lookup Data'!$E$40,,_xlpm.x,_xlpm.y,),INDEX(_xlpm.z,RANDBETWEEN(1,_xlpm.y)))</f>
        <v>Tyres and Tubes</v>
      </c>
      <c r="I790" s="48">
        <f t="shared" ca="1" si="25"/>
        <v>2000</v>
      </c>
      <c r="J790" s="35">
        <f t="shared" ca="1" si="24"/>
        <v>0.35</v>
      </c>
    </row>
    <row r="791" spans="6:10" x14ac:dyDescent="0.2">
      <c r="F791" cm="1">
        <f t="array" aca="1" ref="F791" ca="1">INDEX(LU_Years,RANDBETWEEN(1,COUNTA(LU_Years)))</f>
        <v>2021</v>
      </c>
      <c r="G791" t="str" cm="1">
        <f t="array" aca="1" ref="G791" ca="1">INDEX(LU_Categories,RANDBETWEEN(1,COUNTA(LU_Categories)))</f>
        <v>Components</v>
      </c>
      <c r="H791" t="str" cm="1">
        <f t="array" aca="1" ref="H791" ca="1">_xlfn.LET(_xlpm.x,MATCH(G791,LU_Categories,0),_xlpm.y,OFFSET('Lookup Data'!$E$37,,_xlpm.x),_xlpm.z,OFFSET('Lookup Data'!$E$40,,_xlpm.x,_xlpm.y,),INDEX(_xlpm.z,RANDBETWEEN(1,_xlpm.y)))</f>
        <v>Brakes</v>
      </c>
      <c r="I791" s="48">
        <f t="shared" ca="1" si="25"/>
        <v>2400</v>
      </c>
      <c r="J791" s="35">
        <f t="shared" ca="1" si="24"/>
        <v>0.3</v>
      </c>
    </row>
    <row r="792" spans="6:10" x14ac:dyDescent="0.2">
      <c r="F792" cm="1">
        <f t="array" aca="1" ref="F792" ca="1">INDEX(LU_Years,RANDBETWEEN(1,COUNTA(LU_Years)))</f>
        <v>2022</v>
      </c>
      <c r="G792" t="str" cm="1">
        <f t="array" aca="1" ref="G792" ca="1">INDEX(LU_Categories,RANDBETWEEN(1,COUNTA(LU_Categories)))</f>
        <v>Components</v>
      </c>
      <c r="H792" t="str" cm="1">
        <f t="array" aca="1" ref="H792" ca="1">_xlfn.LET(_xlpm.x,MATCH(G792,LU_Categories,0),_xlpm.y,OFFSET('Lookup Data'!$E$37,,_xlpm.x),_xlpm.z,OFFSET('Lookup Data'!$E$40,,_xlpm.x,_xlpm.y,),INDEX(_xlpm.z,RANDBETWEEN(1,_xlpm.y)))</f>
        <v>Saddles</v>
      </c>
      <c r="I792" s="48">
        <f t="shared" ca="1" si="25"/>
        <v>1300</v>
      </c>
      <c r="J792" s="35">
        <f t="shared" ca="1" si="24"/>
        <v>0.9</v>
      </c>
    </row>
    <row r="793" spans="6:10" x14ac:dyDescent="0.2">
      <c r="F793" cm="1">
        <f t="array" aca="1" ref="F793" ca="1">INDEX(LU_Years,RANDBETWEEN(1,COUNTA(LU_Years)))</f>
        <v>2022</v>
      </c>
      <c r="G793" t="str" cm="1">
        <f t="array" aca="1" ref="G793" ca="1">INDEX(LU_Categories,RANDBETWEEN(1,COUNTA(LU_Categories)))</f>
        <v>Accessories</v>
      </c>
      <c r="H793" t="str" cm="1">
        <f t="array" aca="1" ref="H793" ca="1">_xlfn.LET(_xlpm.x,MATCH(G793,LU_Categories,0),_xlpm.y,OFFSET('Lookup Data'!$E$37,,_xlpm.x),_xlpm.z,OFFSET('Lookup Data'!$E$40,,_xlpm.x,_xlpm.y,),INDEX(_xlpm.z,RANDBETWEEN(1,_xlpm.y)))</f>
        <v>Helmets</v>
      </c>
      <c r="I793" s="48">
        <f t="shared" ca="1" si="25"/>
        <v>1700</v>
      </c>
      <c r="J793" s="35">
        <f t="shared" ca="1" si="24"/>
        <v>0.9</v>
      </c>
    </row>
    <row r="794" spans="6:10" x14ac:dyDescent="0.2">
      <c r="F794" cm="1">
        <f t="array" aca="1" ref="F794" ca="1">INDEX(LU_Years,RANDBETWEEN(1,COUNTA(LU_Years)))</f>
        <v>2021</v>
      </c>
      <c r="G794" t="str" cm="1">
        <f t="array" aca="1" ref="G794" ca="1">INDEX(LU_Categories,RANDBETWEEN(1,COUNTA(LU_Categories)))</f>
        <v>Clothing</v>
      </c>
      <c r="H794" t="str" cm="1">
        <f t="array" aca="1" ref="H794" ca="1">_xlfn.LET(_xlpm.x,MATCH(G794,LU_Categories,0),_xlpm.y,OFFSET('Lookup Data'!$E$37,,_xlpm.x),_xlpm.z,OFFSET('Lookup Data'!$E$40,,_xlpm.x,_xlpm.y,),INDEX(_xlpm.z,RANDBETWEEN(1,_xlpm.y)))</f>
        <v>Jerseys</v>
      </c>
      <c r="I794" s="48">
        <f t="shared" ca="1" si="25"/>
        <v>4000</v>
      </c>
      <c r="J794" s="35">
        <f t="shared" ca="1" si="24"/>
        <v>0.25</v>
      </c>
    </row>
    <row r="795" spans="6:10" x14ac:dyDescent="0.2">
      <c r="F795" cm="1">
        <f t="array" aca="1" ref="F795" ca="1">INDEX(LU_Years,RANDBETWEEN(1,COUNTA(LU_Years)))</f>
        <v>2022</v>
      </c>
      <c r="G795" t="str" cm="1">
        <f t="array" aca="1" ref="G795" ca="1">INDEX(LU_Categories,RANDBETWEEN(1,COUNTA(LU_Categories)))</f>
        <v>Clothing</v>
      </c>
      <c r="H795" t="str" cm="1">
        <f t="array" aca="1" ref="H795" ca="1">_xlfn.LET(_xlpm.x,MATCH(G795,LU_Categories,0),_xlpm.y,OFFSET('Lookup Data'!$E$37,,_xlpm.x),_xlpm.z,OFFSET('Lookup Data'!$E$40,,_xlpm.x,_xlpm.y,),INDEX(_xlpm.z,RANDBETWEEN(1,_xlpm.y)))</f>
        <v>Shorts</v>
      </c>
      <c r="I795" s="48">
        <f t="shared" ca="1" si="25"/>
        <v>3600</v>
      </c>
      <c r="J795" s="35">
        <f t="shared" ca="1" si="24"/>
        <v>0.4</v>
      </c>
    </row>
    <row r="796" spans="6:10" x14ac:dyDescent="0.2">
      <c r="F796" cm="1">
        <f t="array" aca="1" ref="F796" ca="1">INDEX(LU_Years,RANDBETWEEN(1,COUNTA(LU_Years)))</f>
        <v>2021</v>
      </c>
      <c r="G796" t="str" cm="1">
        <f t="array" aca="1" ref="G796" ca="1">INDEX(LU_Categories,RANDBETWEEN(1,COUNTA(LU_Categories)))</f>
        <v>Bikes</v>
      </c>
      <c r="H796" t="str" cm="1">
        <f t="array" aca="1" ref="H796" ca="1">_xlfn.LET(_xlpm.x,MATCH(G796,LU_Categories,0),_xlpm.y,OFFSET('Lookup Data'!$E$37,,_xlpm.x),_xlpm.z,OFFSET('Lookup Data'!$E$40,,_xlpm.x,_xlpm.y,),INDEX(_xlpm.z,RANDBETWEEN(1,_xlpm.y)))</f>
        <v>Touring Bikes</v>
      </c>
      <c r="I796" s="48">
        <f t="shared" ca="1" si="25"/>
        <v>200</v>
      </c>
      <c r="J796" s="35">
        <f t="shared" ca="1" si="24"/>
        <v>0.35</v>
      </c>
    </row>
    <row r="797" spans="6:10" x14ac:dyDescent="0.2">
      <c r="F797" cm="1">
        <f t="array" aca="1" ref="F797" ca="1">INDEX(LU_Years,RANDBETWEEN(1,COUNTA(LU_Years)))</f>
        <v>2022</v>
      </c>
      <c r="G797" t="str" cm="1">
        <f t="array" aca="1" ref="G797" ca="1">INDEX(LU_Categories,RANDBETWEEN(1,COUNTA(LU_Categories)))</f>
        <v>Clothing</v>
      </c>
      <c r="H797" t="str" cm="1">
        <f t="array" aca="1" ref="H797" ca="1">_xlfn.LET(_xlpm.x,MATCH(G797,LU_Categories,0),_xlpm.y,OFFSET('Lookup Data'!$E$37,,_xlpm.x),_xlpm.z,OFFSET('Lookup Data'!$E$40,,_xlpm.x,_xlpm.y,),INDEX(_xlpm.z,RANDBETWEEN(1,_xlpm.y)))</f>
        <v>Tights</v>
      </c>
      <c r="I797" s="48">
        <f t="shared" ca="1" si="25"/>
        <v>2800</v>
      </c>
      <c r="J797" s="35">
        <f t="shared" ca="1" si="24"/>
        <v>0.6</v>
      </c>
    </row>
    <row r="798" spans="6:10" x14ac:dyDescent="0.2">
      <c r="F798" cm="1">
        <f t="array" aca="1" ref="F798" ca="1">INDEX(LU_Years,RANDBETWEEN(1,COUNTA(LU_Years)))</f>
        <v>2020</v>
      </c>
      <c r="G798" t="str" cm="1">
        <f t="array" aca="1" ref="G798" ca="1">INDEX(LU_Categories,RANDBETWEEN(1,COUNTA(LU_Categories)))</f>
        <v>Accessories</v>
      </c>
      <c r="H798" t="str" cm="1">
        <f t="array" aca="1" ref="H798" ca="1">_xlfn.LET(_xlpm.x,MATCH(G798,LU_Categories,0),_xlpm.y,OFFSET('Lookup Data'!$E$37,,_xlpm.x),_xlpm.z,OFFSET('Lookup Data'!$E$40,,_xlpm.x,_xlpm.y,),INDEX(_xlpm.z,RANDBETWEEN(1,_xlpm.y)))</f>
        <v>Locks</v>
      </c>
      <c r="I798" s="48">
        <f t="shared" ca="1" si="25"/>
        <v>100</v>
      </c>
      <c r="J798" s="35">
        <f t="shared" ca="1" si="24"/>
        <v>0.6</v>
      </c>
    </row>
    <row r="799" spans="6:10" x14ac:dyDescent="0.2">
      <c r="F799" cm="1">
        <f t="array" aca="1" ref="F799" ca="1">INDEX(LU_Years,RANDBETWEEN(1,COUNTA(LU_Years)))</f>
        <v>2020</v>
      </c>
      <c r="G799" t="str" cm="1">
        <f t="array" aca="1" ref="G799" ca="1">INDEX(LU_Categories,RANDBETWEEN(1,COUNTA(LU_Categories)))</f>
        <v>Components</v>
      </c>
      <c r="H799" t="str" cm="1">
        <f t="array" aca="1" ref="H799" ca="1">_xlfn.LET(_xlpm.x,MATCH(G799,LU_Categories,0),_xlpm.y,OFFSET('Lookup Data'!$E$37,,_xlpm.x),_xlpm.z,OFFSET('Lookup Data'!$E$40,,_xlpm.x,_xlpm.y,),INDEX(_xlpm.z,RANDBETWEEN(1,_xlpm.y)))</f>
        <v>Brakes</v>
      </c>
      <c r="I799" s="48">
        <f t="shared" ca="1" si="25"/>
        <v>2100</v>
      </c>
      <c r="J799" s="35">
        <f t="shared" ca="1" si="24"/>
        <v>0.75</v>
      </c>
    </row>
    <row r="800" spans="6:10" x14ac:dyDescent="0.2">
      <c r="F800" cm="1">
        <f t="array" aca="1" ref="F800" ca="1">INDEX(LU_Years,RANDBETWEEN(1,COUNTA(LU_Years)))</f>
        <v>2020</v>
      </c>
      <c r="G800" t="str" cm="1">
        <f t="array" aca="1" ref="G800" ca="1">INDEX(LU_Categories,RANDBETWEEN(1,COUNTA(LU_Categories)))</f>
        <v>Bikes</v>
      </c>
      <c r="H800" t="str" cm="1">
        <f t="array" aca="1" ref="H800" ca="1">_xlfn.LET(_xlpm.x,MATCH(G800,LU_Categories,0),_xlpm.y,OFFSET('Lookup Data'!$E$37,,_xlpm.x),_xlpm.z,OFFSET('Lookup Data'!$E$40,,_xlpm.x,_xlpm.y,),INDEX(_xlpm.z,RANDBETWEEN(1,_xlpm.y)))</f>
        <v>Touring Bikes</v>
      </c>
      <c r="I800" s="48">
        <f t="shared" ca="1" si="25"/>
        <v>1000</v>
      </c>
      <c r="J800" s="35">
        <f t="shared" ca="1" si="24"/>
        <v>0.5</v>
      </c>
    </row>
    <row r="801" spans="6:10" x14ac:dyDescent="0.2">
      <c r="F801" cm="1">
        <f t="array" aca="1" ref="F801" ca="1">INDEX(LU_Years,RANDBETWEEN(1,COUNTA(LU_Years)))</f>
        <v>2020</v>
      </c>
      <c r="G801" t="str" cm="1">
        <f t="array" aca="1" ref="G801" ca="1">INDEX(LU_Categories,RANDBETWEEN(1,COUNTA(LU_Categories)))</f>
        <v>Clothing</v>
      </c>
      <c r="H801" t="str" cm="1">
        <f t="array" aca="1" ref="H801" ca="1">_xlfn.LET(_xlpm.x,MATCH(G801,LU_Categories,0),_xlpm.y,OFFSET('Lookup Data'!$E$37,,_xlpm.x),_xlpm.z,OFFSET('Lookup Data'!$E$40,,_xlpm.x,_xlpm.y,),INDEX(_xlpm.z,RANDBETWEEN(1,_xlpm.y)))</f>
        <v>Socks</v>
      </c>
      <c r="I801" s="48">
        <f t="shared" ca="1" si="25"/>
        <v>300</v>
      </c>
      <c r="J801" s="35">
        <f t="shared" ca="1" si="24"/>
        <v>0.5</v>
      </c>
    </row>
    <row r="802" spans="6:10" x14ac:dyDescent="0.2">
      <c r="F802" cm="1">
        <f t="array" aca="1" ref="F802" ca="1">INDEX(LU_Years,RANDBETWEEN(1,COUNTA(LU_Years)))</f>
        <v>2021</v>
      </c>
      <c r="G802" t="str" cm="1">
        <f t="array" aca="1" ref="G802" ca="1">INDEX(LU_Categories,RANDBETWEEN(1,COUNTA(LU_Categories)))</f>
        <v>Clothing</v>
      </c>
      <c r="H802" t="str" cm="1">
        <f t="array" aca="1" ref="H802" ca="1">_xlfn.LET(_xlpm.x,MATCH(G802,LU_Categories,0),_xlpm.y,OFFSET('Lookup Data'!$E$37,,_xlpm.x),_xlpm.z,OFFSET('Lookup Data'!$E$40,,_xlpm.x,_xlpm.y,),INDEX(_xlpm.z,RANDBETWEEN(1,_xlpm.y)))</f>
        <v>Vests</v>
      </c>
      <c r="I802" s="48">
        <f t="shared" ca="1" si="25"/>
        <v>1100</v>
      </c>
      <c r="J802" s="35">
        <f t="shared" ca="1" si="24"/>
        <v>0.35</v>
      </c>
    </row>
    <row r="803" spans="6:10" x14ac:dyDescent="0.2">
      <c r="F803" cm="1">
        <f t="array" aca="1" ref="F803" ca="1">INDEX(LU_Years,RANDBETWEEN(1,COUNTA(LU_Years)))</f>
        <v>2022</v>
      </c>
      <c r="G803" t="str" cm="1">
        <f t="array" aca="1" ref="G803" ca="1">INDEX(LU_Categories,RANDBETWEEN(1,COUNTA(LU_Categories)))</f>
        <v>Components</v>
      </c>
      <c r="H803" t="str" cm="1">
        <f t="array" aca="1" ref="H803" ca="1">_xlfn.LET(_xlpm.x,MATCH(G803,LU_Categories,0),_xlpm.y,OFFSET('Lookup Data'!$E$37,,_xlpm.x),_xlpm.z,OFFSET('Lookup Data'!$E$40,,_xlpm.x,_xlpm.y,),INDEX(_xlpm.z,RANDBETWEEN(1,_xlpm.y)))</f>
        <v>Brakes</v>
      </c>
      <c r="I803" s="48">
        <f t="shared" ca="1" si="25"/>
        <v>2800</v>
      </c>
      <c r="J803" s="35">
        <f t="shared" ca="1" si="24"/>
        <v>0.35</v>
      </c>
    </row>
    <row r="804" spans="6:10" x14ac:dyDescent="0.2">
      <c r="F804" cm="1">
        <f t="array" aca="1" ref="F804" ca="1">INDEX(LU_Years,RANDBETWEEN(1,COUNTA(LU_Years)))</f>
        <v>2021</v>
      </c>
      <c r="G804" t="str" cm="1">
        <f t="array" aca="1" ref="G804" ca="1">INDEX(LU_Categories,RANDBETWEEN(1,COUNTA(LU_Categories)))</f>
        <v>Clothing</v>
      </c>
      <c r="H804" t="str" cm="1">
        <f t="array" aca="1" ref="H804" ca="1">_xlfn.LET(_xlpm.x,MATCH(G804,LU_Categories,0),_xlpm.y,OFFSET('Lookup Data'!$E$37,,_xlpm.x),_xlpm.z,OFFSET('Lookup Data'!$E$40,,_xlpm.x,_xlpm.y,),INDEX(_xlpm.z,RANDBETWEEN(1,_xlpm.y)))</f>
        <v>Shorts</v>
      </c>
      <c r="I804" s="48">
        <f t="shared" ca="1" si="25"/>
        <v>2200</v>
      </c>
      <c r="J804" s="35">
        <f t="shared" ca="1" si="24"/>
        <v>0.15</v>
      </c>
    </row>
    <row r="805" spans="6:10" x14ac:dyDescent="0.2">
      <c r="F805" cm="1">
        <f t="array" aca="1" ref="F805" ca="1">INDEX(LU_Years,RANDBETWEEN(1,COUNTA(LU_Years)))</f>
        <v>2022</v>
      </c>
      <c r="G805" t="str" cm="1">
        <f t="array" aca="1" ref="G805" ca="1">INDEX(LU_Categories,RANDBETWEEN(1,COUNTA(LU_Categories)))</f>
        <v>Bikes</v>
      </c>
      <c r="H805" t="str" cm="1">
        <f t="array" aca="1" ref="H805" ca="1">_xlfn.LET(_xlpm.x,MATCH(G805,LU_Categories,0),_xlpm.y,OFFSET('Lookup Data'!$E$37,,_xlpm.x),_xlpm.z,OFFSET('Lookup Data'!$E$40,,_xlpm.x,_xlpm.y,),INDEX(_xlpm.z,RANDBETWEEN(1,_xlpm.y)))</f>
        <v>Cargo Bikes</v>
      </c>
      <c r="I805" s="48">
        <f t="shared" ca="1" si="25"/>
        <v>2800</v>
      </c>
      <c r="J805" s="35">
        <f t="shared" ca="1" si="24"/>
        <v>0.1</v>
      </c>
    </row>
    <row r="806" spans="6:10" x14ac:dyDescent="0.2">
      <c r="F806" cm="1">
        <f t="array" aca="1" ref="F806" ca="1">INDEX(LU_Years,RANDBETWEEN(1,COUNTA(LU_Years)))</f>
        <v>2022</v>
      </c>
      <c r="G806" t="str" cm="1">
        <f t="array" aca="1" ref="G806" ca="1">INDEX(LU_Categories,RANDBETWEEN(1,COUNTA(LU_Categories)))</f>
        <v>Bikes</v>
      </c>
      <c r="H806" t="str" cm="1">
        <f t="array" aca="1" ref="H806" ca="1">_xlfn.LET(_xlpm.x,MATCH(G806,LU_Categories,0),_xlpm.y,OFFSET('Lookup Data'!$E$37,,_xlpm.x),_xlpm.z,OFFSET('Lookup Data'!$E$40,,_xlpm.x,_xlpm.y,),INDEX(_xlpm.z,RANDBETWEEN(1,_xlpm.y)))</f>
        <v>Touring Bikes</v>
      </c>
      <c r="I806" s="48">
        <f t="shared" ca="1" si="25"/>
        <v>1900</v>
      </c>
      <c r="J806" s="35">
        <f t="shared" ca="1" si="24"/>
        <v>0.95</v>
      </c>
    </row>
    <row r="807" spans="6:10" x14ac:dyDescent="0.2">
      <c r="F807" cm="1">
        <f t="array" aca="1" ref="F807" ca="1">INDEX(LU_Years,RANDBETWEEN(1,COUNTA(LU_Years)))</f>
        <v>2020</v>
      </c>
      <c r="G807" t="str" cm="1">
        <f t="array" aca="1" ref="G807" ca="1">INDEX(LU_Categories,RANDBETWEEN(1,COUNTA(LU_Categories)))</f>
        <v>Accessories</v>
      </c>
      <c r="H807" t="str" cm="1">
        <f t="array" aca="1" ref="H807" ca="1">_xlfn.LET(_xlpm.x,MATCH(G807,LU_Categories,0),_xlpm.y,OFFSET('Lookup Data'!$E$37,,_xlpm.x),_xlpm.z,OFFSET('Lookup Data'!$E$40,,_xlpm.x,_xlpm.y,),INDEX(_xlpm.z,RANDBETWEEN(1,_xlpm.y)))</f>
        <v>Lights</v>
      </c>
      <c r="I807" s="48">
        <f t="shared" ca="1" si="25"/>
        <v>1300</v>
      </c>
      <c r="J807" s="35">
        <f t="shared" ca="1" si="24"/>
        <v>0.15</v>
      </c>
    </row>
    <row r="808" spans="6:10" x14ac:dyDescent="0.2">
      <c r="F808" cm="1">
        <f t="array" aca="1" ref="F808" ca="1">INDEX(LU_Years,RANDBETWEEN(1,COUNTA(LU_Years)))</f>
        <v>2020</v>
      </c>
      <c r="G808" t="str" cm="1">
        <f t="array" aca="1" ref="G808" ca="1">INDEX(LU_Categories,RANDBETWEEN(1,COUNTA(LU_Categories)))</f>
        <v>Components</v>
      </c>
      <c r="H808" t="str" cm="1">
        <f t="array" aca="1" ref="H808" ca="1">_xlfn.LET(_xlpm.x,MATCH(G808,LU_Categories,0),_xlpm.y,OFFSET('Lookup Data'!$E$37,,_xlpm.x),_xlpm.z,OFFSET('Lookup Data'!$E$40,,_xlpm.x,_xlpm.y,),INDEX(_xlpm.z,RANDBETWEEN(1,_xlpm.y)))</f>
        <v>Pedals</v>
      </c>
      <c r="I808" s="48">
        <f t="shared" ca="1" si="25"/>
        <v>2400</v>
      </c>
      <c r="J808" s="35">
        <f t="shared" ca="1" si="24"/>
        <v>0.95</v>
      </c>
    </row>
    <row r="809" spans="6:10" x14ac:dyDescent="0.2">
      <c r="F809" cm="1">
        <f t="array" aca="1" ref="F809" ca="1">INDEX(LU_Years,RANDBETWEEN(1,COUNTA(LU_Years)))</f>
        <v>2021</v>
      </c>
      <c r="G809" t="str" cm="1">
        <f t="array" aca="1" ref="G809" ca="1">INDEX(LU_Categories,RANDBETWEEN(1,COUNTA(LU_Categories)))</f>
        <v>Clothing</v>
      </c>
      <c r="H809" t="str" cm="1">
        <f t="array" aca="1" ref="H809" ca="1">_xlfn.LET(_xlpm.x,MATCH(G809,LU_Categories,0),_xlpm.y,OFFSET('Lookup Data'!$E$37,,_xlpm.x),_xlpm.z,OFFSET('Lookup Data'!$E$40,,_xlpm.x,_xlpm.y,),INDEX(_xlpm.z,RANDBETWEEN(1,_xlpm.y)))</f>
        <v>Vests</v>
      </c>
      <c r="I809" s="48">
        <f t="shared" ca="1" si="25"/>
        <v>3600</v>
      </c>
      <c r="J809" s="35">
        <f t="shared" ca="1" si="24"/>
        <v>0.05</v>
      </c>
    </row>
    <row r="810" spans="6:10" x14ac:dyDescent="0.2">
      <c r="F810" cm="1">
        <f t="array" aca="1" ref="F810" ca="1">INDEX(LU_Years,RANDBETWEEN(1,COUNTA(LU_Years)))</f>
        <v>2020</v>
      </c>
      <c r="G810" t="str" cm="1">
        <f t="array" aca="1" ref="G810" ca="1">INDEX(LU_Categories,RANDBETWEEN(1,COUNTA(LU_Categories)))</f>
        <v>Components</v>
      </c>
      <c r="H810" t="str" cm="1">
        <f t="array" aca="1" ref="H810" ca="1">_xlfn.LET(_xlpm.x,MATCH(G810,LU_Categories,0),_xlpm.y,OFFSET('Lookup Data'!$E$37,,_xlpm.x),_xlpm.z,OFFSET('Lookup Data'!$E$40,,_xlpm.x,_xlpm.y,),INDEX(_xlpm.z,RANDBETWEEN(1,_xlpm.y)))</f>
        <v>Bottom Brackets</v>
      </c>
      <c r="I810" s="48">
        <f t="shared" ca="1" si="25"/>
        <v>2800</v>
      </c>
      <c r="J810" s="35">
        <f t="shared" ca="1" si="24"/>
        <v>0.75</v>
      </c>
    </row>
    <row r="811" spans="6:10" x14ac:dyDescent="0.2">
      <c r="F811" cm="1">
        <f t="array" aca="1" ref="F811" ca="1">INDEX(LU_Years,RANDBETWEEN(1,COUNTA(LU_Years)))</f>
        <v>2021</v>
      </c>
      <c r="G811" t="str" cm="1">
        <f t="array" aca="1" ref="G811" ca="1">INDEX(LU_Categories,RANDBETWEEN(1,COUNTA(LU_Categories)))</f>
        <v>Bikes</v>
      </c>
      <c r="H811" t="str" cm="1">
        <f t="array" aca="1" ref="H811" ca="1">_xlfn.LET(_xlpm.x,MATCH(G811,LU_Categories,0),_xlpm.y,OFFSET('Lookup Data'!$E$37,,_xlpm.x),_xlpm.z,OFFSET('Lookup Data'!$E$40,,_xlpm.x,_xlpm.y,),INDEX(_xlpm.z,RANDBETWEEN(1,_xlpm.y)))</f>
        <v>Cargo Bikes</v>
      </c>
      <c r="I811" s="48">
        <f t="shared" ca="1" si="25"/>
        <v>3500</v>
      </c>
      <c r="J811" s="35">
        <f t="shared" ca="1" si="24"/>
        <v>0.65</v>
      </c>
    </row>
    <row r="812" spans="6:10" x14ac:dyDescent="0.2">
      <c r="F812" cm="1">
        <f t="array" aca="1" ref="F812" ca="1">INDEX(LU_Years,RANDBETWEEN(1,COUNTA(LU_Years)))</f>
        <v>2021</v>
      </c>
      <c r="G812" t="str" cm="1">
        <f t="array" aca="1" ref="G812" ca="1">INDEX(LU_Categories,RANDBETWEEN(1,COUNTA(LU_Categories)))</f>
        <v>Bikes</v>
      </c>
      <c r="H812" t="str" cm="1">
        <f t="array" aca="1" ref="H812" ca="1">_xlfn.LET(_xlpm.x,MATCH(G812,LU_Categories,0),_xlpm.y,OFFSET('Lookup Data'!$E$37,,_xlpm.x),_xlpm.z,OFFSET('Lookup Data'!$E$40,,_xlpm.x,_xlpm.y,),INDEX(_xlpm.z,RANDBETWEEN(1,_xlpm.y)))</f>
        <v>Road Bikes</v>
      </c>
      <c r="I812" s="48">
        <f t="shared" ca="1" si="25"/>
        <v>500</v>
      </c>
      <c r="J812" s="35">
        <f t="shared" ca="1" si="24"/>
        <v>0.3</v>
      </c>
    </row>
    <row r="813" spans="6:10" x14ac:dyDescent="0.2">
      <c r="F813" cm="1">
        <f t="array" aca="1" ref="F813" ca="1">INDEX(LU_Years,RANDBETWEEN(1,COUNTA(LU_Years)))</f>
        <v>2020</v>
      </c>
      <c r="G813" t="str" cm="1">
        <f t="array" aca="1" ref="G813" ca="1">INDEX(LU_Categories,RANDBETWEEN(1,COUNTA(LU_Categories)))</f>
        <v>Accessories</v>
      </c>
      <c r="H813" t="str" cm="1">
        <f t="array" aca="1" ref="H813" ca="1">_xlfn.LET(_xlpm.x,MATCH(G813,LU_Categories,0),_xlpm.y,OFFSET('Lookup Data'!$E$37,,_xlpm.x),_xlpm.z,OFFSET('Lookup Data'!$E$40,,_xlpm.x,_xlpm.y,),INDEX(_xlpm.z,RANDBETWEEN(1,_xlpm.y)))</f>
        <v>Tyres and Tubes</v>
      </c>
      <c r="I813" s="48">
        <f t="shared" ca="1" si="25"/>
        <v>400</v>
      </c>
      <c r="J813" s="35">
        <f t="shared" ca="1" si="24"/>
        <v>0.1</v>
      </c>
    </row>
    <row r="814" spans="6:10" x14ac:dyDescent="0.2">
      <c r="F814" cm="1">
        <f t="array" aca="1" ref="F814" ca="1">INDEX(LU_Years,RANDBETWEEN(1,COUNTA(LU_Years)))</f>
        <v>2022</v>
      </c>
      <c r="G814" t="str" cm="1">
        <f t="array" aca="1" ref="G814" ca="1">INDEX(LU_Categories,RANDBETWEEN(1,COUNTA(LU_Categories)))</f>
        <v>Components</v>
      </c>
      <c r="H814" t="str" cm="1">
        <f t="array" aca="1" ref="H814" ca="1">_xlfn.LET(_xlpm.x,MATCH(G814,LU_Categories,0),_xlpm.y,OFFSET('Lookup Data'!$E$37,,_xlpm.x),_xlpm.z,OFFSET('Lookup Data'!$E$40,,_xlpm.x,_xlpm.y,),INDEX(_xlpm.z,RANDBETWEEN(1,_xlpm.y)))</f>
        <v>Saddles</v>
      </c>
      <c r="I814" s="48">
        <f t="shared" ca="1" si="25"/>
        <v>100</v>
      </c>
      <c r="J814" s="35">
        <f t="shared" ca="1" si="24"/>
        <v>0.5</v>
      </c>
    </row>
    <row r="815" spans="6:10" x14ac:dyDescent="0.2">
      <c r="F815" cm="1">
        <f t="array" aca="1" ref="F815" ca="1">INDEX(LU_Years,RANDBETWEEN(1,COUNTA(LU_Years)))</f>
        <v>2020</v>
      </c>
      <c r="G815" t="str" cm="1">
        <f t="array" aca="1" ref="G815" ca="1">INDEX(LU_Categories,RANDBETWEEN(1,COUNTA(LU_Categories)))</f>
        <v>Accessories</v>
      </c>
      <c r="H815" t="str" cm="1">
        <f t="array" aca="1" ref="H815" ca="1">_xlfn.LET(_xlpm.x,MATCH(G815,LU_Categories,0),_xlpm.y,OFFSET('Lookup Data'!$E$37,,_xlpm.x),_xlpm.z,OFFSET('Lookup Data'!$E$40,,_xlpm.x,_xlpm.y,),INDEX(_xlpm.z,RANDBETWEEN(1,_xlpm.y)))</f>
        <v>Tyres and Tubes</v>
      </c>
      <c r="I815" s="48">
        <f t="shared" ca="1" si="25"/>
        <v>3500</v>
      </c>
      <c r="J815" s="35">
        <f t="shared" ca="1" si="24"/>
        <v>0.9</v>
      </c>
    </row>
    <row r="816" spans="6:10" x14ac:dyDescent="0.2">
      <c r="F816" cm="1">
        <f t="array" aca="1" ref="F816" ca="1">INDEX(LU_Years,RANDBETWEEN(1,COUNTA(LU_Years)))</f>
        <v>2020</v>
      </c>
      <c r="G816" t="str" cm="1">
        <f t="array" aca="1" ref="G816" ca="1">INDEX(LU_Categories,RANDBETWEEN(1,COUNTA(LU_Categories)))</f>
        <v>Bikes</v>
      </c>
      <c r="H816" t="str" cm="1">
        <f t="array" aca="1" ref="H816" ca="1">_xlfn.LET(_xlpm.x,MATCH(G816,LU_Categories,0),_xlpm.y,OFFSET('Lookup Data'!$E$37,,_xlpm.x),_xlpm.z,OFFSET('Lookup Data'!$E$40,,_xlpm.x,_xlpm.y,),INDEX(_xlpm.z,RANDBETWEEN(1,_xlpm.y)))</f>
        <v>Touring Bikes</v>
      </c>
      <c r="I816" s="48">
        <f t="shared" ca="1" si="25"/>
        <v>900</v>
      </c>
      <c r="J816" s="35">
        <f t="shared" ca="1" si="24"/>
        <v>0.2</v>
      </c>
    </row>
    <row r="817" spans="6:10" x14ac:dyDescent="0.2">
      <c r="F817" cm="1">
        <f t="array" aca="1" ref="F817" ca="1">INDEX(LU_Years,RANDBETWEEN(1,COUNTA(LU_Years)))</f>
        <v>2020</v>
      </c>
      <c r="G817" t="str" cm="1">
        <f t="array" aca="1" ref="G817" ca="1">INDEX(LU_Categories,RANDBETWEEN(1,COUNTA(LU_Categories)))</f>
        <v>Accessories</v>
      </c>
      <c r="H817" t="str" cm="1">
        <f t="array" aca="1" ref="H817" ca="1">_xlfn.LET(_xlpm.x,MATCH(G817,LU_Categories,0),_xlpm.y,OFFSET('Lookup Data'!$E$37,,_xlpm.x),_xlpm.z,OFFSET('Lookup Data'!$E$40,,_xlpm.x,_xlpm.y,),INDEX(_xlpm.z,RANDBETWEEN(1,_xlpm.y)))</f>
        <v>Locks</v>
      </c>
      <c r="I817" s="48">
        <f t="shared" ca="1" si="25"/>
        <v>2200</v>
      </c>
      <c r="J817" s="35">
        <f t="shared" ca="1" si="24"/>
        <v>0.55000000000000004</v>
      </c>
    </row>
    <row r="818" spans="6:10" x14ac:dyDescent="0.2">
      <c r="F818" cm="1">
        <f t="array" aca="1" ref="F818" ca="1">INDEX(LU_Years,RANDBETWEEN(1,COUNTA(LU_Years)))</f>
        <v>2021</v>
      </c>
      <c r="G818" t="str" cm="1">
        <f t="array" aca="1" ref="G818" ca="1">INDEX(LU_Categories,RANDBETWEEN(1,COUNTA(LU_Categories)))</f>
        <v>Clothing</v>
      </c>
      <c r="H818" t="str" cm="1">
        <f t="array" aca="1" ref="H818" ca="1">_xlfn.LET(_xlpm.x,MATCH(G818,LU_Categories,0),_xlpm.y,OFFSET('Lookup Data'!$E$37,,_xlpm.x),_xlpm.z,OFFSET('Lookup Data'!$E$40,,_xlpm.x,_xlpm.y,),INDEX(_xlpm.z,RANDBETWEEN(1,_xlpm.y)))</f>
        <v>Socks</v>
      </c>
      <c r="I818" s="48">
        <f t="shared" ca="1" si="25"/>
        <v>100</v>
      </c>
      <c r="J818" s="35">
        <f t="shared" ca="1" si="24"/>
        <v>0.8</v>
      </c>
    </row>
    <row r="819" spans="6:10" x14ac:dyDescent="0.2">
      <c r="F819" cm="1">
        <f t="array" aca="1" ref="F819" ca="1">INDEX(LU_Years,RANDBETWEEN(1,COUNTA(LU_Years)))</f>
        <v>2022</v>
      </c>
      <c r="G819" t="str" cm="1">
        <f t="array" aca="1" ref="G819" ca="1">INDEX(LU_Categories,RANDBETWEEN(1,COUNTA(LU_Categories)))</f>
        <v>Accessories</v>
      </c>
      <c r="H819" t="str" cm="1">
        <f t="array" aca="1" ref="H819" ca="1">_xlfn.LET(_xlpm.x,MATCH(G819,LU_Categories,0),_xlpm.y,OFFSET('Lookup Data'!$E$37,,_xlpm.x),_xlpm.z,OFFSET('Lookup Data'!$E$40,,_xlpm.x,_xlpm.y,),INDEX(_xlpm.z,RANDBETWEEN(1,_xlpm.y)))</f>
        <v>Locks</v>
      </c>
      <c r="I819" s="48">
        <f t="shared" ca="1" si="25"/>
        <v>1500</v>
      </c>
      <c r="J819" s="35">
        <f t="shared" ca="1" si="24"/>
        <v>0.75</v>
      </c>
    </row>
    <row r="820" spans="6:10" x14ac:dyDescent="0.2">
      <c r="F820" cm="1">
        <f t="array" aca="1" ref="F820" ca="1">INDEX(LU_Years,RANDBETWEEN(1,COUNTA(LU_Years)))</f>
        <v>2020</v>
      </c>
      <c r="G820" t="str" cm="1">
        <f t="array" aca="1" ref="G820" ca="1">INDEX(LU_Categories,RANDBETWEEN(1,COUNTA(LU_Categories)))</f>
        <v>Components</v>
      </c>
      <c r="H820" t="str" cm="1">
        <f t="array" aca="1" ref="H820" ca="1">_xlfn.LET(_xlpm.x,MATCH(G820,LU_Categories,0),_xlpm.y,OFFSET('Lookup Data'!$E$37,,_xlpm.x),_xlpm.z,OFFSET('Lookup Data'!$E$40,,_xlpm.x,_xlpm.y,),INDEX(_xlpm.z,RANDBETWEEN(1,_xlpm.y)))</f>
        <v>Wheels</v>
      </c>
      <c r="I820" s="48">
        <f t="shared" ca="1" si="25"/>
        <v>3500</v>
      </c>
      <c r="J820" s="35">
        <f t="shared" ca="1" si="24"/>
        <v>0.95</v>
      </c>
    </row>
    <row r="821" spans="6:10" x14ac:dyDescent="0.2">
      <c r="F821" cm="1">
        <f t="array" aca="1" ref="F821" ca="1">INDEX(LU_Years,RANDBETWEEN(1,COUNTA(LU_Years)))</f>
        <v>2021</v>
      </c>
      <c r="G821" t="str" cm="1">
        <f t="array" aca="1" ref="G821" ca="1">INDEX(LU_Categories,RANDBETWEEN(1,COUNTA(LU_Categories)))</f>
        <v>Components</v>
      </c>
      <c r="H821" t="str" cm="1">
        <f t="array" aca="1" ref="H821" ca="1">_xlfn.LET(_xlpm.x,MATCH(G821,LU_Categories,0),_xlpm.y,OFFSET('Lookup Data'!$E$37,,_xlpm.x),_xlpm.z,OFFSET('Lookup Data'!$E$40,,_xlpm.x,_xlpm.y,),INDEX(_xlpm.z,RANDBETWEEN(1,_xlpm.y)))</f>
        <v>Handlebars</v>
      </c>
      <c r="I821" s="48">
        <f t="shared" ca="1" si="25"/>
        <v>1900</v>
      </c>
      <c r="J821" s="35">
        <f t="shared" ca="1" si="24"/>
        <v>0.85</v>
      </c>
    </row>
    <row r="822" spans="6:10" x14ac:dyDescent="0.2">
      <c r="F822" cm="1">
        <f t="array" aca="1" ref="F822" ca="1">INDEX(LU_Years,RANDBETWEEN(1,COUNTA(LU_Years)))</f>
        <v>2020</v>
      </c>
      <c r="G822" t="str" cm="1">
        <f t="array" aca="1" ref="G822" ca="1">INDEX(LU_Categories,RANDBETWEEN(1,COUNTA(LU_Categories)))</f>
        <v>Accessories</v>
      </c>
      <c r="H822" t="str" cm="1">
        <f t="array" aca="1" ref="H822" ca="1">_xlfn.LET(_xlpm.x,MATCH(G822,LU_Categories,0),_xlpm.y,OFFSET('Lookup Data'!$E$37,,_xlpm.x),_xlpm.z,OFFSET('Lookup Data'!$E$40,,_xlpm.x,_xlpm.y,),INDEX(_xlpm.z,RANDBETWEEN(1,_xlpm.y)))</f>
        <v>Pumps</v>
      </c>
      <c r="I822" s="48">
        <f t="shared" ca="1" si="25"/>
        <v>3800</v>
      </c>
      <c r="J822" s="35">
        <f t="shared" ca="1" si="24"/>
        <v>0.45</v>
      </c>
    </row>
    <row r="823" spans="6:10" x14ac:dyDescent="0.2">
      <c r="F823" cm="1">
        <f t="array" aca="1" ref="F823" ca="1">INDEX(LU_Years,RANDBETWEEN(1,COUNTA(LU_Years)))</f>
        <v>2020</v>
      </c>
      <c r="G823" t="str" cm="1">
        <f t="array" aca="1" ref="G823" ca="1">INDEX(LU_Categories,RANDBETWEEN(1,COUNTA(LU_Categories)))</f>
        <v>Clothing</v>
      </c>
      <c r="H823" t="str" cm="1">
        <f t="array" aca="1" ref="H823" ca="1">_xlfn.LET(_xlpm.x,MATCH(G823,LU_Categories,0),_xlpm.y,OFFSET('Lookup Data'!$E$37,,_xlpm.x),_xlpm.z,OFFSET('Lookup Data'!$E$40,,_xlpm.x,_xlpm.y,),INDEX(_xlpm.z,RANDBETWEEN(1,_xlpm.y)))</f>
        <v>Bib-Shorts</v>
      </c>
      <c r="I823" s="48">
        <f t="shared" ca="1" si="25"/>
        <v>1100</v>
      </c>
      <c r="J823" s="35">
        <f t="shared" ca="1" si="24"/>
        <v>0.35</v>
      </c>
    </row>
    <row r="824" spans="6:10" x14ac:dyDescent="0.2">
      <c r="F824" cm="1">
        <f t="array" aca="1" ref="F824" ca="1">INDEX(LU_Years,RANDBETWEEN(1,COUNTA(LU_Years)))</f>
        <v>2022</v>
      </c>
      <c r="G824" t="str" cm="1">
        <f t="array" aca="1" ref="G824" ca="1">INDEX(LU_Categories,RANDBETWEEN(1,COUNTA(LU_Categories)))</f>
        <v>Components</v>
      </c>
      <c r="H824" t="str" cm="1">
        <f t="array" aca="1" ref="H824" ca="1">_xlfn.LET(_xlpm.x,MATCH(G824,LU_Categories,0),_xlpm.y,OFFSET('Lookup Data'!$E$37,,_xlpm.x),_xlpm.z,OFFSET('Lookup Data'!$E$40,,_xlpm.x,_xlpm.y,),INDEX(_xlpm.z,RANDBETWEEN(1,_xlpm.y)))</f>
        <v>Wheels</v>
      </c>
      <c r="I824" s="48">
        <f t="shared" ca="1" si="25"/>
        <v>1400</v>
      </c>
      <c r="J824" s="35">
        <f t="shared" ca="1" si="24"/>
        <v>0.6</v>
      </c>
    </row>
    <row r="825" spans="6:10" x14ac:dyDescent="0.2">
      <c r="F825" cm="1">
        <f t="array" aca="1" ref="F825" ca="1">INDEX(LU_Years,RANDBETWEEN(1,COUNTA(LU_Years)))</f>
        <v>2022</v>
      </c>
      <c r="G825" t="str" cm="1">
        <f t="array" aca="1" ref="G825" ca="1">INDEX(LU_Categories,RANDBETWEEN(1,COUNTA(LU_Categories)))</f>
        <v>Components</v>
      </c>
      <c r="H825" t="str" cm="1">
        <f t="array" aca="1" ref="H825" ca="1">_xlfn.LET(_xlpm.x,MATCH(G825,LU_Categories,0),_xlpm.y,OFFSET('Lookup Data'!$E$37,,_xlpm.x),_xlpm.z,OFFSET('Lookup Data'!$E$40,,_xlpm.x,_xlpm.y,),INDEX(_xlpm.z,RANDBETWEEN(1,_xlpm.y)))</f>
        <v>Saddles</v>
      </c>
      <c r="I825" s="48">
        <f t="shared" ca="1" si="25"/>
        <v>2100</v>
      </c>
      <c r="J825" s="35">
        <f t="shared" ca="1" si="24"/>
        <v>0.45</v>
      </c>
    </row>
    <row r="826" spans="6:10" x14ac:dyDescent="0.2">
      <c r="F826" cm="1">
        <f t="array" aca="1" ref="F826" ca="1">INDEX(LU_Years,RANDBETWEEN(1,COUNTA(LU_Years)))</f>
        <v>2022</v>
      </c>
      <c r="G826" t="str" cm="1">
        <f t="array" aca="1" ref="G826" ca="1">INDEX(LU_Categories,RANDBETWEEN(1,COUNTA(LU_Categories)))</f>
        <v>Components</v>
      </c>
      <c r="H826" t="str" cm="1">
        <f t="array" aca="1" ref="H826" ca="1">_xlfn.LET(_xlpm.x,MATCH(G826,LU_Categories,0),_xlpm.y,OFFSET('Lookup Data'!$E$37,,_xlpm.x),_xlpm.z,OFFSET('Lookup Data'!$E$40,,_xlpm.x,_xlpm.y,),INDEX(_xlpm.z,RANDBETWEEN(1,_xlpm.y)))</f>
        <v>Brakes</v>
      </c>
      <c r="I826" s="48">
        <f t="shared" ca="1" si="25"/>
        <v>100</v>
      </c>
      <c r="J826" s="35">
        <f t="shared" ca="1" si="24"/>
        <v>0.55000000000000004</v>
      </c>
    </row>
    <row r="827" spans="6:10" x14ac:dyDescent="0.2">
      <c r="F827" cm="1">
        <f t="array" aca="1" ref="F827" ca="1">INDEX(LU_Years,RANDBETWEEN(1,COUNTA(LU_Years)))</f>
        <v>2022</v>
      </c>
      <c r="G827" t="str" cm="1">
        <f t="array" aca="1" ref="G827" ca="1">INDEX(LU_Categories,RANDBETWEEN(1,COUNTA(LU_Categories)))</f>
        <v>Bikes</v>
      </c>
      <c r="H827" t="str" cm="1">
        <f t="array" aca="1" ref="H827" ca="1">_xlfn.LET(_xlpm.x,MATCH(G827,LU_Categories,0),_xlpm.y,OFFSET('Lookup Data'!$E$37,,_xlpm.x),_xlpm.z,OFFSET('Lookup Data'!$E$40,,_xlpm.x,_xlpm.y,),INDEX(_xlpm.z,RANDBETWEEN(1,_xlpm.y)))</f>
        <v>Road Bikes</v>
      </c>
      <c r="I827" s="48">
        <f t="shared" ca="1" si="25"/>
        <v>3400</v>
      </c>
      <c r="J827" s="35">
        <f t="shared" ca="1" si="24"/>
        <v>0.9</v>
      </c>
    </row>
    <row r="828" spans="6:10" x14ac:dyDescent="0.2">
      <c r="F828" cm="1">
        <f t="array" aca="1" ref="F828" ca="1">INDEX(LU_Years,RANDBETWEEN(1,COUNTA(LU_Years)))</f>
        <v>2020</v>
      </c>
      <c r="G828" t="str" cm="1">
        <f t="array" aca="1" ref="G828" ca="1">INDEX(LU_Categories,RANDBETWEEN(1,COUNTA(LU_Categories)))</f>
        <v>Components</v>
      </c>
      <c r="H828" t="str" cm="1">
        <f t="array" aca="1" ref="H828" ca="1">_xlfn.LET(_xlpm.x,MATCH(G828,LU_Categories,0),_xlpm.y,OFFSET('Lookup Data'!$E$37,,_xlpm.x),_xlpm.z,OFFSET('Lookup Data'!$E$40,,_xlpm.x,_xlpm.y,),INDEX(_xlpm.z,RANDBETWEEN(1,_xlpm.y)))</f>
        <v>Handlebars</v>
      </c>
      <c r="I828" s="48">
        <f t="shared" ca="1" si="25"/>
        <v>3700</v>
      </c>
      <c r="J828" s="35">
        <f t="shared" ca="1" si="24"/>
        <v>0.3</v>
      </c>
    </row>
    <row r="829" spans="6:10" x14ac:dyDescent="0.2">
      <c r="F829" cm="1">
        <f t="array" aca="1" ref="F829" ca="1">INDEX(LU_Years,RANDBETWEEN(1,COUNTA(LU_Years)))</f>
        <v>2022</v>
      </c>
      <c r="G829" t="str" cm="1">
        <f t="array" aca="1" ref="G829" ca="1">INDEX(LU_Categories,RANDBETWEEN(1,COUNTA(LU_Categories)))</f>
        <v>Accessories</v>
      </c>
      <c r="H829" t="str" cm="1">
        <f t="array" aca="1" ref="H829" ca="1">_xlfn.LET(_xlpm.x,MATCH(G829,LU_Categories,0),_xlpm.y,OFFSET('Lookup Data'!$E$37,,_xlpm.x),_xlpm.z,OFFSET('Lookup Data'!$E$40,,_xlpm.x,_xlpm.y,),INDEX(_xlpm.z,RANDBETWEEN(1,_xlpm.y)))</f>
        <v>Locks</v>
      </c>
      <c r="I829" s="48">
        <f t="shared" ca="1" si="25"/>
        <v>600</v>
      </c>
      <c r="J829" s="35">
        <f t="shared" ca="1" si="24"/>
        <v>0.15</v>
      </c>
    </row>
    <row r="830" spans="6:10" x14ac:dyDescent="0.2">
      <c r="F830" cm="1">
        <f t="array" aca="1" ref="F830" ca="1">INDEX(LU_Years,RANDBETWEEN(1,COUNTA(LU_Years)))</f>
        <v>2020</v>
      </c>
      <c r="G830" t="str" cm="1">
        <f t="array" aca="1" ref="G830" ca="1">INDEX(LU_Categories,RANDBETWEEN(1,COUNTA(LU_Categories)))</f>
        <v>Accessories</v>
      </c>
      <c r="H830" t="str" cm="1">
        <f t="array" aca="1" ref="H830" ca="1">_xlfn.LET(_xlpm.x,MATCH(G830,LU_Categories,0),_xlpm.y,OFFSET('Lookup Data'!$E$37,,_xlpm.x),_xlpm.z,OFFSET('Lookup Data'!$E$40,,_xlpm.x,_xlpm.y,),INDEX(_xlpm.z,RANDBETWEEN(1,_xlpm.y)))</f>
        <v>Bike Racks</v>
      </c>
      <c r="I830" s="48">
        <f t="shared" ca="1" si="25"/>
        <v>400</v>
      </c>
      <c r="J830" s="35">
        <f t="shared" ca="1" si="24"/>
        <v>0.65</v>
      </c>
    </row>
    <row r="831" spans="6:10" x14ac:dyDescent="0.2">
      <c r="F831" cm="1">
        <f t="array" aca="1" ref="F831" ca="1">INDEX(LU_Years,RANDBETWEEN(1,COUNTA(LU_Years)))</f>
        <v>2022</v>
      </c>
      <c r="G831" t="str" cm="1">
        <f t="array" aca="1" ref="G831" ca="1">INDEX(LU_Categories,RANDBETWEEN(1,COUNTA(LU_Categories)))</f>
        <v>Bikes</v>
      </c>
      <c r="H831" t="str" cm="1">
        <f t="array" aca="1" ref="H831" ca="1">_xlfn.LET(_xlpm.x,MATCH(G831,LU_Categories,0),_xlpm.y,OFFSET('Lookup Data'!$E$37,,_xlpm.x),_xlpm.z,OFFSET('Lookup Data'!$E$40,,_xlpm.x,_xlpm.y,),INDEX(_xlpm.z,RANDBETWEEN(1,_xlpm.y)))</f>
        <v>Cargo Bikes</v>
      </c>
      <c r="I831" s="48">
        <f t="shared" ca="1" si="25"/>
        <v>500</v>
      </c>
      <c r="J831" s="35">
        <f t="shared" ca="1" si="24"/>
        <v>0.25</v>
      </c>
    </row>
    <row r="832" spans="6:10" x14ac:dyDescent="0.2">
      <c r="F832" cm="1">
        <f t="array" aca="1" ref="F832" ca="1">INDEX(LU_Years,RANDBETWEEN(1,COUNTA(LU_Years)))</f>
        <v>2020</v>
      </c>
      <c r="G832" t="str" cm="1">
        <f t="array" aca="1" ref="G832" ca="1">INDEX(LU_Categories,RANDBETWEEN(1,COUNTA(LU_Categories)))</f>
        <v>Clothing</v>
      </c>
      <c r="H832" t="str" cm="1">
        <f t="array" aca="1" ref="H832" ca="1">_xlfn.LET(_xlpm.x,MATCH(G832,LU_Categories,0),_xlpm.y,OFFSET('Lookup Data'!$E$37,,_xlpm.x),_xlpm.z,OFFSET('Lookup Data'!$E$40,,_xlpm.x,_xlpm.y,),INDEX(_xlpm.z,RANDBETWEEN(1,_xlpm.y)))</f>
        <v>Vests</v>
      </c>
      <c r="I832" s="48">
        <f t="shared" ca="1" si="25"/>
        <v>3700</v>
      </c>
      <c r="J832" s="35">
        <f t="shared" ca="1" si="24"/>
        <v>1</v>
      </c>
    </row>
    <row r="833" spans="6:10" x14ac:dyDescent="0.2">
      <c r="F833" cm="1">
        <f t="array" aca="1" ref="F833" ca="1">INDEX(LU_Years,RANDBETWEEN(1,COUNTA(LU_Years)))</f>
        <v>2020</v>
      </c>
      <c r="G833" t="str" cm="1">
        <f t="array" aca="1" ref="G833" ca="1">INDEX(LU_Categories,RANDBETWEEN(1,COUNTA(LU_Categories)))</f>
        <v>Components</v>
      </c>
      <c r="H833" t="str" cm="1">
        <f t="array" aca="1" ref="H833" ca="1">_xlfn.LET(_xlpm.x,MATCH(G833,LU_Categories,0),_xlpm.y,OFFSET('Lookup Data'!$E$37,,_xlpm.x),_xlpm.z,OFFSET('Lookup Data'!$E$40,,_xlpm.x,_xlpm.y,),INDEX(_xlpm.z,RANDBETWEEN(1,_xlpm.y)))</f>
        <v>Saddles</v>
      </c>
      <c r="I833" s="48">
        <f t="shared" ca="1" si="25"/>
        <v>2600</v>
      </c>
      <c r="J833" s="35">
        <f t="shared" ca="1" si="24"/>
        <v>0.45</v>
      </c>
    </row>
    <row r="834" spans="6:10" x14ac:dyDescent="0.2">
      <c r="F834" cm="1">
        <f t="array" aca="1" ref="F834" ca="1">INDEX(LU_Years,RANDBETWEEN(1,COUNTA(LU_Years)))</f>
        <v>2021</v>
      </c>
      <c r="G834" t="str" cm="1">
        <f t="array" aca="1" ref="G834" ca="1">INDEX(LU_Categories,RANDBETWEEN(1,COUNTA(LU_Categories)))</f>
        <v>Clothing</v>
      </c>
      <c r="H834" t="str" cm="1">
        <f t="array" aca="1" ref="H834" ca="1">_xlfn.LET(_xlpm.x,MATCH(G834,LU_Categories,0),_xlpm.y,OFFSET('Lookup Data'!$E$37,,_xlpm.x),_xlpm.z,OFFSET('Lookup Data'!$E$40,,_xlpm.x,_xlpm.y,),INDEX(_xlpm.z,RANDBETWEEN(1,_xlpm.y)))</f>
        <v>Jerseys</v>
      </c>
      <c r="I834" s="48">
        <f t="shared" ca="1" si="25"/>
        <v>300</v>
      </c>
      <c r="J834" s="35">
        <f t="shared" ca="1" si="24"/>
        <v>0.05</v>
      </c>
    </row>
    <row r="835" spans="6:10" x14ac:dyDescent="0.2">
      <c r="F835" cm="1">
        <f t="array" aca="1" ref="F835" ca="1">INDEX(LU_Years,RANDBETWEEN(1,COUNTA(LU_Years)))</f>
        <v>2020</v>
      </c>
      <c r="G835" t="str" cm="1">
        <f t="array" aca="1" ref="G835" ca="1">INDEX(LU_Categories,RANDBETWEEN(1,COUNTA(LU_Categories)))</f>
        <v>Accessories</v>
      </c>
      <c r="H835" t="str" cm="1">
        <f t="array" aca="1" ref="H835" ca="1">_xlfn.LET(_xlpm.x,MATCH(G835,LU_Categories,0),_xlpm.y,OFFSET('Lookup Data'!$E$37,,_xlpm.x),_xlpm.z,OFFSET('Lookup Data'!$E$40,,_xlpm.x,_xlpm.y,),INDEX(_xlpm.z,RANDBETWEEN(1,_xlpm.y)))</f>
        <v>Helmets</v>
      </c>
      <c r="I835" s="48">
        <f t="shared" ca="1" si="25"/>
        <v>3500</v>
      </c>
      <c r="J835" s="35">
        <f t="shared" ca="1" si="24"/>
        <v>0.55000000000000004</v>
      </c>
    </row>
    <row r="836" spans="6:10" x14ac:dyDescent="0.2">
      <c r="F836" cm="1">
        <f t="array" aca="1" ref="F836" ca="1">INDEX(LU_Years,RANDBETWEEN(1,COUNTA(LU_Years)))</f>
        <v>2021</v>
      </c>
      <c r="G836" t="str" cm="1">
        <f t="array" aca="1" ref="G836" ca="1">INDEX(LU_Categories,RANDBETWEEN(1,COUNTA(LU_Categories)))</f>
        <v>Bikes</v>
      </c>
      <c r="H836" t="str" cm="1">
        <f t="array" aca="1" ref="H836" ca="1">_xlfn.LET(_xlpm.x,MATCH(G836,LU_Categories,0),_xlpm.y,OFFSET('Lookup Data'!$E$37,,_xlpm.x),_xlpm.z,OFFSET('Lookup Data'!$E$40,,_xlpm.x,_xlpm.y,),INDEX(_xlpm.z,RANDBETWEEN(1,_xlpm.y)))</f>
        <v>Touring Bikes</v>
      </c>
      <c r="I836" s="48">
        <f t="shared" ca="1" si="25"/>
        <v>3500</v>
      </c>
      <c r="J836" s="35">
        <f t="shared" ca="1" si="24"/>
        <v>0.45</v>
      </c>
    </row>
    <row r="837" spans="6:10" x14ac:dyDescent="0.2">
      <c r="F837" cm="1">
        <f t="array" aca="1" ref="F837" ca="1">INDEX(LU_Years,RANDBETWEEN(1,COUNTA(LU_Years)))</f>
        <v>2021</v>
      </c>
      <c r="G837" t="str" cm="1">
        <f t="array" aca="1" ref="G837" ca="1">INDEX(LU_Categories,RANDBETWEEN(1,COUNTA(LU_Categories)))</f>
        <v>Clothing</v>
      </c>
      <c r="H837" t="str" cm="1">
        <f t="array" aca="1" ref="H837" ca="1">_xlfn.LET(_xlpm.x,MATCH(G837,LU_Categories,0),_xlpm.y,OFFSET('Lookup Data'!$E$37,,_xlpm.x),_xlpm.z,OFFSET('Lookup Data'!$E$40,,_xlpm.x,_xlpm.y,),INDEX(_xlpm.z,RANDBETWEEN(1,_xlpm.y)))</f>
        <v>Caps</v>
      </c>
      <c r="I837" s="48">
        <f t="shared" ca="1" si="25"/>
        <v>2600</v>
      </c>
      <c r="J837" s="35">
        <f t="shared" ca="1" si="24"/>
        <v>0.65</v>
      </c>
    </row>
    <row r="838" spans="6:10" x14ac:dyDescent="0.2">
      <c r="F838" cm="1">
        <f t="array" aca="1" ref="F838" ca="1">INDEX(LU_Years,RANDBETWEEN(1,COUNTA(LU_Years)))</f>
        <v>2020</v>
      </c>
      <c r="G838" t="str" cm="1">
        <f t="array" aca="1" ref="G838" ca="1">INDEX(LU_Categories,RANDBETWEEN(1,COUNTA(LU_Categories)))</f>
        <v>Components</v>
      </c>
      <c r="H838" t="str" cm="1">
        <f t="array" aca="1" ref="H838" ca="1">_xlfn.LET(_xlpm.x,MATCH(G838,LU_Categories,0),_xlpm.y,OFFSET('Lookup Data'!$E$37,,_xlpm.x),_xlpm.z,OFFSET('Lookup Data'!$E$40,,_xlpm.x,_xlpm.y,),INDEX(_xlpm.z,RANDBETWEEN(1,_xlpm.y)))</f>
        <v>Handlebars</v>
      </c>
      <c r="I838" s="48">
        <f t="shared" ca="1" si="25"/>
        <v>2700</v>
      </c>
      <c r="J838" s="35">
        <f t="shared" ca="1" si="24"/>
        <v>0.05</v>
      </c>
    </row>
    <row r="839" spans="6:10" x14ac:dyDescent="0.2">
      <c r="F839" cm="1">
        <f t="array" aca="1" ref="F839" ca="1">INDEX(LU_Years,RANDBETWEEN(1,COUNTA(LU_Years)))</f>
        <v>2021</v>
      </c>
      <c r="G839" t="str" cm="1">
        <f t="array" aca="1" ref="G839" ca="1">INDEX(LU_Categories,RANDBETWEEN(1,COUNTA(LU_Categories)))</f>
        <v>Accessories</v>
      </c>
      <c r="H839" t="str" cm="1">
        <f t="array" aca="1" ref="H839" ca="1">_xlfn.LET(_xlpm.x,MATCH(G839,LU_Categories,0),_xlpm.y,OFFSET('Lookup Data'!$E$37,,_xlpm.x),_xlpm.z,OFFSET('Lookup Data'!$E$40,,_xlpm.x,_xlpm.y,),INDEX(_xlpm.z,RANDBETWEEN(1,_xlpm.y)))</f>
        <v>Pumps</v>
      </c>
      <c r="I839" s="48">
        <f t="shared" ca="1" si="25"/>
        <v>2400</v>
      </c>
      <c r="J839" s="35">
        <f t="shared" ca="1" si="24"/>
        <v>0.05</v>
      </c>
    </row>
    <row r="840" spans="6:10" x14ac:dyDescent="0.2">
      <c r="F840" cm="1">
        <f t="array" aca="1" ref="F840" ca="1">INDEX(LU_Years,RANDBETWEEN(1,COUNTA(LU_Years)))</f>
        <v>2022</v>
      </c>
      <c r="G840" t="str" cm="1">
        <f t="array" aca="1" ref="G840" ca="1">INDEX(LU_Categories,RANDBETWEEN(1,COUNTA(LU_Categories)))</f>
        <v>Accessories</v>
      </c>
      <c r="H840" t="str" cm="1">
        <f t="array" aca="1" ref="H840" ca="1">_xlfn.LET(_xlpm.x,MATCH(G840,LU_Categories,0),_xlpm.y,OFFSET('Lookup Data'!$E$37,,_xlpm.x),_xlpm.z,OFFSET('Lookup Data'!$E$40,,_xlpm.x,_xlpm.y,),INDEX(_xlpm.z,RANDBETWEEN(1,_xlpm.y)))</f>
        <v>Tyres and Tubes</v>
      </c>
      <c r="I840" s="48">
        <f t="shared" ca="1" si="25"/>
        <v>1900</v>
      </c>
      <c r="J840" s="35">
        <f t="shared" ca="1" si="24"/>
        <v>0.9</v>
      </c>
    </row>
    <row r="841" spans="6:10" x14ac:dyDescent="0.2">
      <c r="F841" cm="1">
        <f t="array" aca="1" ref="F841" ca="1">INDEX(LU_Years,RANDBETWEEN(1,COUNTA(LU_Years)))</f>
        <v>2022</v>
      </c>
      <c r="G841" t="str" cm="1">
        <f t="array" aca="1" ref="G841" ca="1">INDEX(LU_Categories,RANDBETWEEN(1,COUNTA(LU_Categories)))</f>
        <v>Clothing</v>
      </c>
      <c r="H841" t="str" cm="1">
        <f t="array" aca="1" ref="H841" ca="1">_xlfn.LET(_xlpm.x,MATCH(G841,LU_Categories,0),_xlpm.y,OFFSET('Lookup Data'!$E$37,,_xlpm.x),_xlpm.z,OFFSET('Lookup Data'!$E$40,,_xlpm.x,_xlpm.y,),INDEX(_xlpm.z,RANDBETWEEN(1,_xlpm.y)))</f>
        <v>Gloves</v>
      </c>
      <c r="I841" s="48">
        <f t="shared" ca="1" si="25"/>
        <v>3100</v>
      </c>
      <c r="J841" s="35">
        <f t="shared" ca="1" si="24"/>
        <v>0.4</v>
      </c>
    </row>
    <row r="842" spans="6:10" x14ac:dyDescent="0.2">
      <c r="F842" cm="1">
        <f t="array" aca="1" ref="F842" ca="1">INDEX(LU_Years,RANDBETWEEN(1,COUNTA(LU_Years)))</f>
        <v>2022</v>
      </c>
      <c r="G842" t="str" cm="1">
        <f t="array" aca="1" ref="G842" ca="1">INDEX(LU_Categories,RANDBETWEEN(1,COUNTA(LU_Categories)))</f>
        <v>Clothing</v>
      </c>
      <c r="H842" t="str" cm="1">
        <f t="array" aca="1" ref="H842" ca="1">_xlfn.LET(_xlpm.x,MATCH(G842,LU_Categories,0),_xlpm.y,OFFSET('Lookup Data'!$E$37,,_xlpm.x),_xlpm.z,OFFSET('Lookup Data'!$E$40,,_xlpm.x,_xlpm.y,),INDEX(_xlpm.z,RANDBETWEEN(1,_xlpm.y)))</f>
        <v>Bib-Shorts</v>
      </c>
      <c r="I842" s="48">
        <f t="shared" ca="1" si="25"/>
        <v>3400</v>
      </c>
      <c r="J842" s="35">
        <f t="shared" ca="1" si="24"/>
        <v>0.4</v>
      </c>
    </row>
    <row r="843" spans="6:10" x14ac:dyDescent="0.2">
      <c r="F843" cm="1">
        <f t="array" aca="1" ref="F843" ca="1">INDEX(LU_Years,RANDBETWEEN(1,COUNTA(LU_Years)))</f>
        <v>2022</v>
      </c>
      <c r="G843" t="str" cm="1">
        <f t="array" aca="1" ref="G843" ca="1">INDEX(LU_Categories,RANDBETWEEN(1,COUNTA(LU_Categories)))</f>
        <v>Accessories</v>
      </c>
      <c r="H843" t="str" cm="1">
        <f t="array" aca="1" ref="H843" ca="1">_xlfn.LET(_xlpm.x,MATCH(G843,LU_Categories,0),_xlpm.y,OFFSET('Lookup Data'!$E$37,,_xlpm.x),_xlpm.z,OFFSET('Lookup Data'!$E$40,,_xlpm.x,_xlpm.y,),INDEX(_xlpm.z,RANDBETWEEN(1,_xlpm.y)))</f>
        <v>Locks</v>
      </c>
      <c r="I843" s="48">
        <f t="shared" ca="1" si="25"/>
        <v>1100</v>
      </c>
      <c r="J843" s="35">
        <f t="shared" ca="1" si="24"/>
        <v>1</v>
      </c>
    </row>
    <row r="844" spans="6:10" x14ac:dyDescent="0.2">
      <c r="F844" cm="1">
        <f t="array" aca="1" ref="F844" ca="1">INDEX(LU_Years,RANDBETWEEN(1,COUNTA(LU_Years)))</f>
        <v>2021</v>
      </c>
      <c r="G844" t="str" cm="1">
        <f t="array" aca="1" ref="G844" ca="1">INDEX(LU_Categories,RANDBETWEEN(1,COUNTA(LU_Categories)))</f>
        <v>Bikes</v>
      </c>
      <c r="H844" t="str" cm="1">
        <f t="array" aca="1" ref="H844" ca="1">_xlfn.LET(_xlpm.x,MATCH(G844,LU_Categories,0),_xlpm.y,OFFSET('Lookup Data'!$E$37,,_xlpm.x),_xlpm.z,OFFSET('Lookup Data'!$E$40,,_xlpm.x,_xlpm.y,),INDEX(_xlpm.z,RANDBETWEEN(1,_xlpm.y)))</f>
        <v>Mountain Bikes</v>
      </c>
      <c r="I844" s="48">
        <f t="shared" ca="1" si="25"/>
        <v>300</v>
      </c>
      <c r="J844" s="35">
        <f t="shared" ca="1" si="24"/>
        <v>0.3</v>
      </c>
    </row>
    <row r="845" spans="6:10" x14ac:dyDescent="0.2">
      <c r="F845" cm="1">
        <f t="array" aca="1" ref="F845" ca="1">INDEX(LU_Years,RANDBETWEEN(1,COUNTA(LU_Years)))</f>
        <v>2022</v>
      </c>
      <c r="G845" t="str" cm="1">
        <f t="array" aca="1" ref="G845" ca="1">INDEX(LU_Categories,RANDBETWEEN(1,COUNTA(LU_Categories)))</f>
        <v>Components</v>
      </c>
      <c r="H845" t="str" cm="1">
        <f t="array" aca="1" ref="H845" ca="1">_xlfn.LET(_xlpm.x,MATCH(G845,LU_Categories,0),_xlpm.y,OFFSET('Lookup Data'!$E$37,,_xlpm.x),_xlpm.z,OFFSET('Lookup Data'!$E$40,,_xlpm.x,_xlpm.y,),INDEX(_xlpm.z,RANDBETWEEN(1,_xlpm.y)))</f>
        <v>Brakes</v>
      </c>
      <c r="I845" s="48">
        <f t="shared" ca="1" si="25"/>
        <v>2700</v>
      </c>
      <c r="J845" s="35">
        <f t="shared" ref="J845:J908" ca="1" si="26">RANDBETWEEN(1,20)/20</f>
        <v>0.75</v>
      </c>
    </row>
    <row r="846" spans="6:10" x14ac:dyDescent="0.2">
      <c r="F846" cm="1">
        <f t="array" aca="1" ref="F846" ca="1">INDEX(LU_Years,RANDBETWEEN(1,COUNTA(LU_Years)))</f>
        <v>2021</v>
      </c>
      <c r="G846" t="str" cm="1">
        <f t="array" aca="1" ref="G846" ca="1">INDEX(LU_Categories,RANDBETWEEN(1,COUNTA(LU_Categories)))</f>
        <v>Accessories</v>
      </c>
      <c r="H846" t="str" cm="1">
        <f t="array" aca="1" ref="H846" ca="1">_xlfn.LET(_xlpm.x,MATCH(G846,LU_Categories,0),_xlpm.y,OFFSET('Lookup Data'!$E$37,,_xlpm.x),_xlpm.z,OFFSET('Lookup Data'!$E$40,,_xlpm.x,_xlpm.y,),INDEX(_xlpm.z,RANDBETWEEN(1,_xlpm.y)))</f>
        <v>Locks</v>
      </c>
      <c r="I846" s="48">
        <f t="shared" ref="I846:I909" ca="1" si="27">RANDBETWEEN(1,40)*100</f>
        <v>1500</v>
      </c>
      <c r="J846" s="35">
        <f t="shared" ca="1" si="26"/>
        <v>0.35</v>
      </c>
    </row>
    <row r="847" spans="6:10" x14ac:dyDescent="0.2">
      <c r="F847" cm="1">
        <f t="array" aca="1" ref="F847" ca="1">INDEX(LU_Years,RANDBETWEEN(1,COUNTA(LU_Years)))</f>
        <v>2020</v>
      </c>
      <c r="G847" t="str" cm="1">
        <f t="array" aca="1" ref="G847" ca="1">INDEX(LU_Categories,RANDBETWEEN(1,COUNTA(LU_Categories)))</f>
        <v>Bikes</v>
      </c>
      <c r="H847" t="str" cm="1">
        <f t="array" aca="1" ref="H847" ca="1">_xlfn.LET(_xlpm.x,MATCH(G847,LU_Categories,0),_xlpm.y,OFFSET('Lookup Data'!$E$37,,_xlpm.x),_xlpm.z,OFFSET('Lookup Data'!$E$40,,_xlpm.x,_xlpm.y,),INDEX(_xlpm.z,RANDBETWEEN(1,_xlpm.y)))</f>
        <v>Touring Bikes</v>
      </c>
      <c r="I847" s="48">
        <f t="shared" ca="1" si="27"/>
        <v>4000</v>
      </c>
      <c r="J847" s="35">
        <f t="shared" ca="1" si="26"/>
        <v>0.6</v>
      </c>
    </row>
    <row r="848" spans="6:10" x14ac:dyDescent="0.2">
      <c r="F848" cm="1">
        <f t="array" aca="1" ref="F848" ca="1">INDEX(LU_Years,RANDBETWEEN(1,COUNTA(LU_Years)))</f>
        <v>2020</v>
      </c>
      <c r="G848" t="str" cm="1">
        <f t="array" aca="1" ref="G848" ca="1">INDEX(LU_Categories,RANDBETWEEN(1,COUNTA(LU_Categories)))</f>
        <v>Bikes</v>
      </c>
      <c r="H848" t="str" cm="1">
        <f t="array" aca="1" ref="H848" ca="1">_xlfn.LET(_xlpm.x,MATCH(G848,LU_Categories,0),_xlpm.y,OFFSET('Lookup Data'!$E$37,,_xlpm.x),_xlpm.z,OFFSET('Lookup Data'!$E$40,,_xlpm.x,_xlpm.y,),INDEX(_xlpm.z,RANDBETWEEN(1,_xlpm.y)))</f>
        <v>Mountain Bikes</v>
      </c>
      <c r="I848" s="48">
        <f t="shared" ca="1" si="27"/>
        <v>3700</v>
      </c>
      <c r="J848" s="35">
        <f t="shared" ca="1" si="26"/>
        <v>0.65</v>
      </c>
    </row>
    <row r="849" spans="6:10" x14ac:dyDescent="0.2">
      <c r="F849" cm="1">
        <f t="array" aca="1" ref="F849" ca="1">INDEX(LU_Years,RANDBETWEEN(1,COUNTA(LU_Years)))</f>
        <v>2021</v>
      </c>
      <c r="G849" t="str" cm="1">
        <f t="array" aca="1" ref="G849" ca="1">INDEX(LU_Categories,RANDBETWEEN(1,COUNTA(LU_Categories)))</f>
        <v>Bikes</v>
      </c>
      <c r="H849" t="str" cm="1">
        <f t="array" aca="1" ref="H849" ca="1">_xlfn.LET(_xlpm.x,MATCH(G849,LU_Categories,0),_xlpm.y,OFFSET('Lookup Data'!$E$37,,_xlpm.x),_xlpm.z,OFFSET('Lookup Data'!$E$40,,_xlpm.x,_xlpm.y,),INDEX(_xlpm.z,RANDBETWEEN(1,_xlpm.y)))</f>
        <v>Mountain Bikes</v>
      </c>
      <c r="I849" s="48">
        <f t="shared" ca="1" si="27"/>
        <v>2000</v>
      </c>
      <c r="J849" s="35">
        <f t="shared" ca="1" si="26"/>
        <v>0.25</v>
      </c>
    </row>
    <row r="850" spans="6:10" x14ac:dyDescent="0.2">
      <c r="F850" cm="1">
        <f t="array" aca="1" ref="F850" ca="1">INDEX(LU_Years,RANDBETWEEN(1,COUNTA(LU_Years)))</f>
        <v>2022</v>
      </c>
      <c r="G850" t="str" cm="1">
        <f t="array" aca="1" ref="G850" ca="1">INDEX(LU_Categories,RANDBETWEEN(1,COUNTA(LU_Categories)))</f>
        <v>Components</v>
      </c>
      <c r="H850" t="str" cm="1">
        <f t="array" aca="1" ref="H850" ca="1">_xlfn.LET(_xlpm.x,MATCH(G850,LU_Categories,0),_xlpm.y,OFFSET('Lookup Data'!$E$37,,_xlpm.x),_xlpm.z,OFFSET('Lookup Data'!$E$40,,_xlpm.x,_xlpm.y,),INDEX(_xlpm.z,RANDBETWEEN(1,_xlpm.y)))</f>
        <v>Pedals</v>
      </c>
      <c r="I850" s="48">
        <f t="shared" ca="1" si="27"/>
        <v>3200</v>
      </c>
      <c r="J850" s="35">
        <f t="shared" ca="1" si="26"/>
        <v>0.3</v>
      </c>
    </row>
    <row r="851" spans="6:10" x14ac:dyDescent="0.2">
      <c r="F851" cm="1">
        <f t="array" aca="1" ref="F851" ca="1">INDEX(LU_Years,RANDBETWEEN(1,COUNTA(LU_Years)))</f>
        <v>2021</v>
      </c>
      <c r="G851" t="str" cm="1">
        <f t="array" aca="1" ref="G851" ca="1">INDEX(LU_Categories,RANDBETWEEN(1,COUNTA(LU_Categories)))</f>
        <v>Components</v>
      </c>
      <c r="H851" t="str" cm="1">
        <f t="array" aca="1" ref="H851" ca="1">_xlfn.LET(_xlpm.x,MATCH(G851,LU_Categories,0),_xlpm.y,OFFSET('Lookup Data'!$E$37,,_xlpm.x),_xlpm.z,OFFSET('Lookup Data'!$E$40,,_xlpm.x,_xlpm.y,),INDEX(_xlpm.z,RANDBETWEEN(1,_xlpm.y)))</f>
        <v>Pedals</v>
      </c>
      <c r="I851" s="48">
        <f t="shared" ca="1" si="27"/>
        <v>1000</v>
      </c>
      <c r="J851" s="35">
        <f t="shared" ca="1" si="26"/>
        <v>0.85</v>
      </c>
    </row>
    <row r="852" spans="6:10" x14ac:dyDescent="0.2">
      <c r="F852" cm="1">
        <f t="array" aca="1" ref="F852" ca="1">INDEX(LU_Years,RANDBETWEEN(1,COUNTA(LU_Years)))</f>
        <v>2021</v>
      </c>
      <c r="G852" t="str" cm="1">
        <f t="array" aca="1" ref="G852" ca="1">INDEX(LU_Categories,RANDBETWEEN(1,COUNTA(LU_Categories)))</f>
        <v>Accessories</v>
      </c>
      <c r="H852" t="str" cm="1">
        <f t="array" aca="1" ref="H852" ca="1">_xlfn.LET(_xlpm.x,MATCH(G852,LU_Categories,0),_xlpm.y,OFFSET('Lookup Data'!$E$37,,_xlpm.x),_xlpm.z,OFFSET('Lookup Data'!$E$40,,_xlpm.x,_xlpm.y,),INDEX(_xlpm.z,RANDBETWEEN(1,_xlpm.y)))</f>
        <v>Lights</v>
      </c>
      <c r="I852" s="48">
        <f t="shared" ca="1" si="27"/>
        <v>2800</v>
      </c>
      <c r="J852" s="35">
        <f t="shared" ca="1" si="26"/>
        <v>0.9</v>
      </c>
    </row>
    <row r="853" spans="6:10" x14ac:dyDescent="0.2">
      <c r="F853" cm="1">
        <f t="array" aca="1" ref="F853" ca="1">INDEX(LU_Years,RANDBETWEEN(1,COUNTA(LU_Years)))</f>
        <v>2022</v>
      </c>
      <c r="G853" t="str" cm="1">
        <f t="array" aca="1" ref="G853" ca="1">INDEX(LU_Categories,RANDBETWEEN(1,COUNTA(LU_Categories)))</f>
        <v>Clothing</v>
      </c>
      <c r="H853" t="str" cm="1">
        <f t="array" aca="1" ref="H853" ca="1">_xlfn.LET(_xlpm.x,MATCH(G853,LU_Categories,0),_xlpm.y,OFFSET('Lookup Data'!$E$37,,_xlpm.x),_xlpm.z,OFFSET('Lookup Data'!$E$40,,_xlpm.x,_xlpm.y,),INDEX(_xlpm.z,RANDBETWEEN(1,_xlpm.y)))</f>
        <v>Gloves</v>
      </c>
      <c r="I853" s="48">
        <f t="shared" ca="1" si="27"/>
        <v>2800</v>
      </c>
      <c r="J853" s="35">
        <f t="shared" ca="1" si="26"/>
        <v>0.4</v>
      </c>
    </row>
    <row r="854" spans="6:10" x14ac:dyDescent="0.2">
      <c r="F854" cm="1">
        <f t="array" aca="1" ref="F854" ca="1">INDEX(LU_Years,RANDBETWEEN(1,COUNTA(LU_Years)))</f>
        <v>2021</v>
      </c>
      <c r="G854" t="str" cm="1">
        <f t="array" aca="1" ref="G854" ca="1">INDEX(LU_Categories,RANDBETWEEN(1,COUNTA(LU_Categories)))</f>
        <v>Bikes</v>
      </c>
      <c r="H854" t="str" cm="1">
        <f t="array" aca="1" ref="H854" ca="1">_xlfn.LET(_xlpm.x,MATCH(G854,LU_Categories,0),_xlpm.y,OFFSET('Lookup Data'!$E$37,,_xlpm.x),_xlpm.z,OFFSET('Lookup Data'!$E$40,,_xlpm.x,_xlpm.y,),INDEX(_xlpm.z,RANDBETWEEN(1,_xlpm.y)))</f>
        <v>Mountain Bikes</v>
      </c>
      <c r="I854" s="48">
        <f t="shared" ca="1" si="27"/>
        <v>800</v>
      </c>
      <c r="J854" s="35">
        <f t="shared" ca="1" si="26"/>
        <v>0.7</v>
      </c>
    </row>
    <row r="855" spans="6:10" x14ac:dyDescent="0.2">
      <c r="F855" cm="1">
        <f t="array" aca="1" ref="F855" ca="1">INDEX(LU_Years,RANDBETWEEN(1,COUNTA(LU_Years)))</f>
        <v>2022</v>
      </c>
      <c r="G855" t="str" cm="1">
        <f t="array" aca="1" ref="G855" ca="1">INDEX(LU_Categories,RANDBETWEEN(1,COUNTA(LU_Categories)))</f>
        <v>Components</v>
      </c>
      <c r="H855" t="str" cm="1">
        <f t="array" aca="1" ref="H855" ca="1">_xlfn.LET(_xlpm.x,MATCH(G855,LU_Categories,0),_xlpm.y,OFFSET('Lookup Data'!$E$37,,_xlpm.x),_xlpm.z,OFFSET('Lookup Data'!$E$40,,_xlpm.x,_xlpm.y,),INDEX(_xlpm.z,RANDBETWEEN(1,_xlpm.y)))</f>
        <v>Chains</v>
      </c>
      <c r="I855" s="48">
        <f t="shared" ca="1" si="27"/>
        <v>1400</v>
      </c>
      <c r="J855" s="35">
        <f t="shared" ca="1" si="26"/>
        <v>0.85</v>
      </c>
    </row>
    <row r="856" spans="6:10" x14ac:dyDescent="0.2">
      <c r="F856" cm="1">
        <f t="array" aca="1" ref="F856" ca="1">INDEX(LU_Years,RANDBETWEEN(1,COUNTA(LU_Years)))</f>
        <v>2020</v>
      </c>
      <c r="G856" t="str" cm="1">
        <f t="array" aca="1" ref="G856" ca="1">INDEX(LU_Categories,RANDBETWEEN(1,COUNTA(LU_Categories)))</f>
        <v>Clothing</v>
      </c>
      <c r="H856" t="str" cm="1">
        <f t="array" aca="1" ref="H856" ca="1">_xlfn.LET(_xlpm.x,MATCH(G856,LU_Categories,0),_xlpm.y,OFFSET('Lookup Data'!$E$37,,_xlpm.x),_xlpm.z,OFFSET('Lookup Data'!$E$40,,_xlpm.x,_xlpm.y,),INDEX(_xlpm.z,RANDBETWEEN(1,_xlpm.y)))</f>
        <v>Jerseys</v>
      </c>
      <c r="I856" s="48">
        <f t="shared" ca="1" si="27"/>
        <v>1700</v>
      </c>
      <c r="J856" s="35">
        <f t="shared" ca="1" si="26"/>
        <v>0.85</v>
      </c>
    </row>
    <row r="857" spans="6:10" x14ac:dyDescent="0.2">
      <c r="F857" cm="1">
        <f t="array" aca="1" ref="F857" ca="1">INDEX(LU_Years,RANDBETWEEN(1,COUNTA(LU_Years)))</f>
        <v>2020</v>
      </c>
      <c r="G857" t="str" cm="1">
        <f t="array" aca="1" ref="G857" ca="1">INDEX(LU_Categories,RANDBETWEEN(1,COUNTA(LU_Categories)))</f>
        <v>Accessories</v>
      </c>
      <c r="H857" t="str" cm="1">
        <f t="array" aca="1" ref="H857" ca="1">_xlfn.LET(_xlpm.x,MATCH(G857,LU_Categories,0),_xlpm.y,OFFSET('Lookup Data'!$E$37,,_xlpm.x),_xlpm.z,OFFSET('Lookup Data'!$E$40,,_xlpm.x,_xlpm.y,),INDEX(_xlpm.z,RANDBETWEEN(1,_xlpm.y)))</f>
        <v>Tyres and Tubes</v>
      </c>
      <c r="I857" s="48">
        <f t="shared" ca="1" si="27"/>
        <v>3400</v>
      </c>
      <c r="J857" s="35">
        <f t="shared" ca="1" si="26"/>
        <v>0.25</v>
      </c>
    </row>
    <row r="858" spans="6:10" x14ac:dyDescent="0.2">
      <c r="F858" cm="1">
        <f t="array" aca="1" ref="F858" ca="1">INDEX(LU_Years,RANDBETWEEN(1,COUNTA(LU_Years)))</f>
        <v>2022</v>
      </c>
      <c r="G858" t="str" cm="1">
        <f t="array" aca="1" ref="G858" ca="1">INDEX(LU_Categories,RANDBETWEEN(1,COUNTA(LU_Categories)))</f>
        <v>Components</v>
      </c>
      <c r="H858" t="str" cm="1">
        <f t="array" aca="1" ref="H858" ca="1">_xlfn.LET(_xlpm.x,MATCH(G858,LU_Categories,0),_xlpm.y,OFFSET('Lookup Data'!$E$37,,_xlpm.x),_xlpm.z,OFFSET('Lookup Data'!$E$40,,_xlpm.x,_xlpm.y,),INDEX(_xlpm.z,RANDBETWEEN(1,_xlpm.y)))</f>
        <v>Handlebars</v>
      </c>
      <c r="I858" s="48">
        <f t="shared" ca="1" si="27"/>
        <v>3500</v>
      </c>
      <c r="J858" s="35">
        <f t="shared" ca="1" si="26"/>
        <v>0.55000000000000004</v>
      </c>
    </row>
    <row r="859" spans="6:10" x14ac:dyDescent="0.2">
      <c r="F859" cm="1">
        <f t="array" aca="1" ref="F859" ca="1">INDEX(LU_Years,RANDBETWEEN(1,COUNTA(LU_Years)))</f>
        <v>2022</v>
      </c>
      <c r="G859" t="str" cm="1">
        <f t="array" aca="1" ref="G859" ca="1">INDEX(LU_Categories,RANDBETWEEN(1,COUNTA(LU_Categories)))</f>
        <v>Components</v>
      </c>
      <c r="H859" t="str" cm="1">
        <f t="array" aca="1" ref="H859" ca="1">_xlfn.LET(_xlpm.x,MATCH(G859,LU_Categories,0),_xlpm.y,OFFSET('Lookup Data'!$E$37,,_xlpm.x),_xlpm.z,OFFSET('Lookup Data'!$E$40,,_xlpm.x,_xlpm.y,),INDEX(_xlpm.z,RANDBETWEEN(1,_xlpm.y)))</f>
        <v>Chains</v>
      </c>
      <c r="I859" s="48">
        <f t="shared" ca="1" si="27"/>
        <v>700</v>
      </c>
      <c r="J859" s="35">
        <f t="shared" ca="1" si="26"/>
        <v>0.65</v>
      </c>
    </row>
    <row r="860" spans="6:10" x14ac:dyDescent="0.2">
      <c r="F860" cm="1">
        <f t="array" aca="1" ref="F860" ca="1">INDEX(LU_Years,RANDBETWEEN(1,COUNTA(LU_Years)))</f>
        <v>2021</v>
      </c>
      <c r="G860" t="str" cm="1">
        <f t="array" aca="1" ref="G860" ca="1">INDEX(LU_Categories,RANDBETWEEN(1,COUNTA(LU_Categories)))</f>
        <v>Components</v>
      </c>
      <c r="H860" t="str" cm="1">
        <f t="array" aca="1" ref="H860" ca="1">_xlfn.LET(_xlpm.x,MATCH(G860,LU_Categories,0),_xlpm.y,OFFSET('Lookup Data'!$E$37,,_xlpm.x),_xlpm.z,OFFSET('Lookup Data'!$E$40,,_xlpm.x,_xlpm.y,),INDEX(_xlpm.z,RANDBETWEEN(1,_xlpm.y)))</f>
        <v>Wheels</v>
      </c>
      <c r="I860" s="48">
        <f t="shared" ca="1" si="27"/>
        <v>2100</v>
      </c>
      <c r="J860" s="35">
        <f t="shared" ca="1" si="26"/>
        <v>0.8</v>
      </c>
    </row>
    <row r="861" spans="6:10" x14ac:dyDescent="0.2">
      <c r="F861" cm="1">
        <f t="array" aca="1" ref="F861" ca="1">INDEX(LU_Years,RANDBETWEEN(1,COUNTA(LU_Years)))</f>
        <v>2022</v>
      </c>
      <c r="G861" t="str" cm="1">
        <f t="array" aca="1" ref="G861" ca="1">INDEX(LU_Categories,RANDBETWEEN(1,COUNTA(LU_Categories)))</f>
        <v>Clothing</v>
      </c>
      <c r="H861" t="str" cm="1">
        <f t="array" aca="1" ref="H861" ca="1">_xlfn.LET(_xlpm.x,MATCH(G861,LU_Categories,0),_xlpm.y,OFFSET('Lookup Data'!$E$37,,_xlpm.x),_xlpm.z,OFFSET('Lookup Data'!$E$40,,_xlpm.x,_xlpm.y,),INDEX(_xlpm.z,RANDBETWEEN(1,_xlpm.y)))</f>
        <v>Shorts</v>
      </c>
      <c r="I861" s="48">
        <f t="shared" ca="1" si="27"/>
        <v>900</v>
      </c>
      <c r="J861" s="35">
        <f t="shared" ca="1" si="26"/>
        <v>0.65</v>
      </c>
    </row>
    <row r="862" spans="6:10" x14ac:dyDescent="0.2">
      <c r="F862" cm="1">
        <f t="array" aca="1" ref="F862" ca="1">INDEX(LU_Years,RANDBETWEEN(1,COUNTA(LU_Years)))</f>
        <v>2021</v>
      </c>
      <c r="G862" t="str" cm="1">
        <f t="array" aca="1" ref="G862" ca="1">INDEX(LU_Categories,RANDBETWEEN(1,COUNTA(LU_Categories)))</f>
        <v>Clothing</v>
      </c>
      <c r="H862" t="str" cm="1">
        <f t="array" aca="1" ref="H862" ca="1">_xlfn.LET(_xlpm.x,MATCH(G862,LU_Categories,0),_xlpm.y,OFFSET('Lookup Data'!$E$37,,_xlpm.x),_xlpm.z,OFFSET('Lookup Data'!$E$40,,_xlpm.x,_xlpm.y,),INDEX(_xlpm.z,RANDBETWEEN(1,_xlpm.y)))</f>
        <v>Socks</v>
      </c>
      <c r="I862" s="48">
        <f t="shared" ca="1" si="27"/>
        <v>700</v>
      </c>
      <c r="J862" s="35">
        <f t="shared" ca="1" si="26"/>
        <v>0.65</v>
      </c>
    </row>
    <row r="863" spans="6:10" x14ac:dyDescent="0.2">
      <c r="F863" cm="1">
        <f t="array" aca="1" ref="F863" ca="1">INDEX(LU_Years,RANDBETWEEN(1,COUNTA(LU_Years)))</f>
        <v>2021</v>
      </c>
      <c r="G863" t="str" cm="1">
        <f t="array" aca="1" ref="G863" ca="1">INDEX(LU_Categories,RANDBETWEEN(1,COUNTA(LU_Categories)))</f>
        <v>Accessories</v>
      </c>
      <c r="H863" t="str" cm="1">
        <f t="array" aca="1" ref="H863" ca="1">_xlfn.LET(_xlpm.x,MATCH(G863,LU_Categories,0),_xlpm.y,OFFSET('Lookup Data'!$E$37,,_xlpm.x),_xlpm.z,OFFSET('Lookup Data'!$E$40,,_xlpm.x,_xlpm.y,),INDEX(_xlpm.z,RANDBETWEEN(1,_xlpm.y)))</f>
        <v>Pumps</v>
      </c>
      <c r="I863" s="48">
        <f t="shared" ca="1" si="27"/>
        <v>3700</v>
      </c>
      <c r="J863" s="35">
        <f t="shared" ca="1" si="26"/>
        <v>0.3</v>
      </c>
    </row>
    <row r="864" spans="6:10" x14ac:dyDescent="0.2">
      <c r="F864" cm="1">
        <f t="array" aca="1" ref="F864" ca="1">INDEX(LU_Years,RANDBETWEEN(1,COUNTA(LU_Years)))</f>
        <v>2022</v>
      </c>
      <c r="G864" t="str" cm="1">
        <f t="array" aca="1" ref="G864" ca="1">INDEX(LU_Categories,RANDBETWEEN(1,COUNTA(LU_Categories)))</f>
        <v>Bikes</v>
      </c>
      <c r="H864" t="str" cm="1">
        <f t="array" aca="1" ref="H864" ca="1">_xlfn.LET(_xlpm.x,MATCH(G864,LU_Categories,0),_xlpm.y,OFFSET('Lookup Data'!$E$37,,_xlpm.x),_xlpm.z,OFFSET('Lookup Data'!$E$40,,_xlpm.x,_xlpm.y,),INDEX(_xlpm.z,RANDBETWEEN(1,_xlpm.y)))</f>
        <v>Touring Bikes</v>
      </c>
      <c r="I864" s="48">
        <f t="shared" ca="1" si="27"/>
        <v>500</v>
      </c>
      <c r="J864" s="35">
        <f t="shared" ca="1" si="26"/>
        <v>0.2</v>
      </c>
    </row>
    <row r="865" spans="6:10" x14ac:dyDescent="0.2">
      <c r="F865" cm="1">
        <f t="array" aca="1" ref="F865" ca="1">INDEX(LU_Years,RANDBETWEEN(1,COUNTA(LU_Years)))</f>
        <v>2022</v>
      </c>
      <c r="G865" t="str" cm="1">
        <f t="array" aca="1" ref="G865" ca="1">INDEX(LU_Categories,RANDBETWEEN(1,COUNTA(LU_Categories)))</f>
        <v>Clothing</v>
      </c>
      <c r="H865" t="str" cm="1">
        <f t="array" aca="1" ref="H865" ca="1">_xlfn.LET(_xlpm.x,MATCH(G865,LU_Categories,0),_xlpm.y,OFFSET('Lookup Data'!$E$37,,_xlpm.x),_xlpm.z,OFFSET('Lookup Data'!$E$40,,_xlpm.x,_xlpm.y,),INDEX(_xlpm.z,RANDBETWEEN(1,_xlpm.y)))</f>
        <v>Caps</v>
      </c>
      <c r="I865" s="48">
        <f t="shared" ca="1" si="27"/>
        <v>1200</v>
      </c>
      <c r="J865" s="35">
        <f t="shared" ca="1" si="26"/>
        <v>0.2</v>
      </c>
    </row>
    <row r="866" spans="6:10" x14ac:dyDescent="0.2">
      <c r="F866" cm="1">
        <f t="array" aca="1" ref="F866" ca="1">INDEX(LU_Years,RANDBETWEEN(1,COUNTA(LU_Years)))</f>
        <v>2021</v>
      </c>
      <c r="G866" t="str" cm="1">
        <f t="array" aca="1" ref="G866" ca="1">INDEX(LU_Categories,RANDBETWEEN(1,COUNTA(LU_Categories)))</f>
        <v>Bikes</v>
      </c>
      <c r="H866" t="str" cm="1">
        <f t="array" aca="1" ref="H866" ca="1">_xlfn.LET(_xlpm.x,MATCH(G866,LU_Categories,0),_xlpm.y,OFFSET('Lookup Data'!$E$37,,_xlpm.x),_xlpm.z,OFFSET('Lookup Data'!$E$40,,_xlpm.x,_xlpm.y,),INDEX(_xlpm.z,RANDBETWEEN(1,_xlpm.y)))</f>
        <v>Cargo Bikes</v>
      </c>
      <c r="I866" s="48">
        <f t="shared" ca="1" si="27"/>
        <v>1400</v>
      </c>
      <c r="J866" s="35">
        <f t="shared" ca="1" si="26"/>
        <v>0.05</v>
      </c>
    </row>
    <row r="867" spans="6:10" x14ac:dyDescent="0.2">
      <c r="F867" cm="1">
        <f t="array" aca="1" ref="F867" ca="1">INDEX(LU_Years,RANDBETWEEN(1,COUNTA(LU_Years)))</f>
        <v>2022</v>
      </c>
      <c r="G867" t="str" cm="1">
        <f t="array" aca="1" ref="G867" ca="1">INDEX(LU_Categories,RANDBETWEEN(1,COUNTA(LU_Categories)))</f>
        <v>Clothing</v>
      </c>
      <c r="H867" t="str" cm="1">
        <f t="array" aca="1" ref="H867" ca="1">_xlfn.LET(_xlpm.x,MATCH(G867,LU_Categories,0),_xlpm.y,OFFSET('Lookup Data'!$E$37,,_xlpm.x),_xlpm.z,OFFSET('Lookup Data'!$E$40,,_xlpm.x,_xlpm.y,),INDEX(_xlpm.z,RANDBETWEEN(1,_xlpm.y)))</f>
        <v>Gloves</v>
      </c>
      <c r="I867" s="48">
        <f t="shared" ca="1" si="27"/>
        <v>4000</v>
      </c>
      <c r="J867" s="35">
        <f t="shared" ca="1" si="26"/>
        <v>0.05</v>
      </c>
    </row>
    <row r="868" spans="6:10" x14ac:dyDescent="0.2">
      <c r="F868" cm="1">
        <f t="array" aca="1" ref="F868" ca="1">INDEX(LU_Years,RANDBETWEEN(1,COUNTA(LU_Years)))</f>
        <v>2021</v>
      </c>
      <c r="G868" t="str" cm="1">
        <f t="array" aca="1" ref="G868" ca="1">INDEX(LU_Categories,RANDBETWEEN(1,COUNTA(LU_Categories)))</f>
        <v>Accessories</v>
      </c>
      <c r="H868" t="str" cm="1">
        <f t="array" aca="1" ref="H868" ca="1">_xlfn.LET(_xlpm.x,MATCH(G868,LU_Categories,0),_xlpm.y,OFFSET('Lookup Data'!$E$37,,_xlpm.x),_xlpm.z,OFFSET('Lookup Data'!$E$40,,_xlpm.x,_xlpm.y,),INDEX(_xlpm.z,RANDBETWEEN(1,_xlpm.y)))</f>
        <v>Helmets</v>
      </c>
      <c r="I868" s="48">
        <f t="shared" ca="1" si="27"/>
        <v>3900</v>
      </c>
      <c r="J868" s="35">
        <f t="shared" ca="1" si="26"/>
        <v>0.1</v>
      </c>
    </row>
    <row r="869" spans="6:10" x14ac:dyDescent="0.2">
      <c r="F869" cm="1">
        <f t="array" aca="1" ref="F869" ca="1">INDEX(LU_Years,RANDBETWEEN(1,COUNTA(LU_Years)))</f>
        <v>2021</v>
      </c>
      <c r="G869" t="str" cm="1">
        <f t="array" aca="1" ref="G869" ca="1">INDEX(LU_Categories,RANDBETWEEN(1,COUNTA(LU_Categories)))</f>
        <v>Components</v>
      </c>
      <c r="H869" t="str" cm="1">
        <f t="array" aca="1" ref="H869" ca="1">_xlfn.LET(_xlpm.x,MATCH(G869,LU_Categories,0),_xlpm.y,OFFSET('Lookup Data'!$E$37,,_xlpm.x),_xlpm.z,OFFSET('Lookup Data'!$E$40,,_xlpm.x,_xlpm.y,),INDEX(_xlpm.z,RANDBETWEEN(1,_xlpm.y)))</f>
        <v>Chains</v>
      </c>
      <c r="I869" s="48">
        <f t="shared" ca="1" si="27"/>
        <v>2600</v>
      </c>
      <c r="J869" s="35">
        <f t="shared" ca="1" si="26"/>
        <v>0.6</v>
      </c>
    </row>
    <row r="870" spans="6:10" x14ac:dyDescent="0.2">
      <c r="F870" cm="1">
        <f t="array" aca="1" ref="F870" ca="1">INDEX(LU_Years,RANDBETWEEN(1,COUNTA(LU_Years)))</f>
        <v>2022</v>
      </c>
      <c r="G870" t="str" cm="1">
        <f t="array" aca="1" ref="G870" ca="1">INDEX(LU_Categories,RANDBETWEEN(1,COUNTA(LU_Categories)))</f>
        <v>Clothing</v>
      </c>
      <c r="H870" t="str" cm="1">
        <f t="array" aca="1" ref="H870" ca="1">_xlfn.LET(_xlpm.x,MATCH(G870,LU_Categories,0),_xlpm.y,OFFSET('Lookup Data'!$E$37,,_xlpm.x),_xlpm.z,OFFSET('Lookup Data'!$E$40,,_xlpm.x,_xlpm.y,),INDEX(_xlpm.z,RANDBETWEEN(1,_xlpm.y)))</f>
        <v>Gloves</v>
      </c>
      <c r="I870" s="48">
        <f t="shared" ca="1" si="27"/>
        <v>1500</v>
      </c>
      <c r="J870" s="35">
        <f t="shared" ca="1" si="26"/>
        <v>0.85</v>
      </c>
    </row>
    <row r="871" spans="6:10" x14ac:dyDescent="0.2">
      <c r="F871" cm="1">
        <f t="array" aca="1" ref="F871" ca="1">INDEX(LU_Years,RANDBETWEEN(1,COUNTA(LU_Years)))</f>
        <v>2020</v>
      </c>
      <c r="G871" t="str" cm="1">
        <f t="array" aca="1" ref="G871" ca="1">INDEX(LU_Categories,RANDBETWEEN(1,COUNTA(LU_Categories)))</f>
        <v>Bikes</v>
      </c>
      <c r="H871" t="str" cm="1">
        <f t="array" aca="1" ref="H871" ca="1">_xlfn.LET(_xlpm.x,MATCH(G871,LU_Categories,0),_xlpm.y,OFFSET('Lookup Data'!$E$37,,_xlpm.x),_xlpm.z,OFFSET('Lookup Data'!$E$40,,_xlpm.x,_xlpm.y,),INDEX(_xlpm.z,RANDBETWEEN(1,_xlpm.y)))</f>
        <v>Mountain Bikes</v>
      </c>
      <c r="I871" s="48">
        <f t="shared" ca="1" si="27"/>
        <v>1400</v>
      </c>
      <c r="J871" s="35">
        <f t="shared" ca="1" si="26"/>
        <v>0.6</v>
      </c>
    </row>
    <row r="872" spans="6:10" x14ac:dyDescent="0.2">
      <c r="F872" cm="1">
        <f t="array" aca="1" ref="F872" ca="1">INDEX(LU_Years,RANDBETWEEN(1,COUNTA(LU_Years)))</f>
        <v>2022</v>
      </c>
      <c r="G872" t="str" cm="1">
        <f t="array" aca="1" ref="G872" ca="1">INDEX(LU_Categories,RANDBETWEEN(1,COUNTA(LU_Categories)))</f>
        <v>Bikes</v>
      </c>
      <c r="H872" t="str" cm="1">
        <f t="array" aca="1" ref="H872" ca="1">_xlfn.LET(_xlpm.x,MATCH(G872,LU_Categories,0),_xlpm.y,OFFSET('Lookup Data'!$E$37,,_xlpm.x),_xlpm.z,OFFSET('Lookup Data'!$E$40,,_xlpm.x,_xlpm.y,),INDEX(_xlpm.z,RANDBETWEEN(1,_xlpm.y)))</f>
        <v>Road Bikes</v>
      </c>
      <c r="I872" s="48">
        <f t="shared" ca="1" si="27"/>
        <v>1800</v>
      </c>
      <c r="J872" s="35">
        <f t="shared" ca="1" si="26"/>
        <v>0.75</v>
      </c>
    </row>
    <row r="873" spans="6:10" x14ac:dyDescent="0.2">
      <c r="F873" cm="1">
        <f t="array" aca="1" ref="F873" ca="1">INDEX(LU_Years,RANDBETWEEN(1,COUNTA(LU_Years)))</f>
        <v>2021</v>
      </c>
      <c r="G873" t="str" cm="1">
        <f t="array" aca="1" ref="G873" ca="1">INDEX(LU_Categories,RANDBETWEEN(1,COUNTA(LU_Categories)))</f>
        <v>Components</v>
      </c>
      <c r="H873" t="str" cm="1">
        <f t="array" aca="1" ref="H873" ca="1">_xlfn.LET(_xlpm.x,MATCH(G873,LU_Categories,0),_xlpm.y,OFFSET('Lookup Data'!$E$37,,_xlpm.x),_xlpm.z,OFFSET('Lookup Data'!$E$40,,_xlpm.x,_xlpm.y,),INDEX(_xlpm.z,RANDBETWEEN(1,_xlpm.y)))</f>
        <v>Bottom Brackets</v>
      </c>
      <c r="I873" s="48">
        <f t="shared" ca="1" si="27"/>
        <v>3400</v>
      </c>
      <c r="J873" s="35">
        <f t="shared" ca="1" si="26"/>
        <v>0.1</v>
      </c>
    </row>
    <row r="874" spans="6:10" x14ac:dyDescent="0.2">
      <c r="F874" cm="1">
        <f t="array" aca="1" ref="F874" ca="1">INDEX(LU_Years,RANDBETWEEN(1,COUNTA(LU_Years)))</f>
        <v>2021</v>
      </c>
      <c r="G874" t="str" cm="1">
        <f t="array" aca="1" ref="G874" ca="1">INDEX(LU_Categories,RANDBETWEEN(1,COUNTA(LU_Categories)))</f>
        <v>Accessories</v>
      </c>
      <c r="H874" t="str" cm="1">
        <f t="array" aca="1" ref="H874" ca="1">_xlfn.LET(_xlpm.x,MATCH(G874,LU_Categories,0),_xlpm.y,OFFSET('Lookup Data'!$E$37,,_xlpm.x),_xlpm.z,OFFSET('Lookup Data'!$E$40,,_xlpm.x,_xlpm.y,),INDEX(_xlpm.z,RANDBETWEEN(1,_xlpm.y)))</f>
        <v>Tyres and Tubes</v>
      </c>
      <c r="I874" s="48">
        <f t="shared" ca="1" si="27"/>
        <v>3700</v>
      </c>
      <c r="J874" s="35">
        <f t="shared" ca="1" si="26"/>
        <v>0.8</v>
      </c>
    </row>
    <row r="875" spans="6:10" x14ac:dyDescent="0.2">
      <c r="F875" cm="1">
        <f t="array" aca="1" ref="F875" ca="1">INDEX(LU_Years,RANDBETWEEN(1,COUNTA(LU_Years)))</f>
        <v>2020</v>
      </c>
      <c r="G875" t="str" cm="1">
        <f t="array" aca="1" ref="G875" ca="1">INDEX(LU_Categories,RANDBETWEEN(1,COUNTA(LU_Categories)))</f>
        <v>Clothing</v>
      </c>
      <c r="H875" t="str" cm="1">
        <f t="array" aca="1" ref="H875" ca="1">_xlfn.LET(_xlpm.x,MATCH(G875,LU_Categories,0),_xlpm.y,OFFSET('Lookup Data'!$E$37,,_xlpm.x),_xlpm.z,OFFSET('Lookup Data'!$E$40,,_xlpm.x,_xlpm.y,),INDEX(_xlpm.z,RANDBETWEEN(1,_xlpm.y)))</f>
        <v>Socks</v>
      </c>
      <c r="I875" s="48">
        <f t="shared" ca="1" si="27"/>
        <v>2300</v>
      </c>
      <c r="J875" s="35">
        <f t="shared" ca="1" si="26"/>
        <v>0.55000000000000004</v>
      </c>
    </row>
    <row r="876" spans="6:10" x14ac:dyDescent="0.2">
      <c r="F876" cm="1">
        <f t="array" aca="1" ref="F876" ca="1">INDEX(LU_Years,RANDBETWEEN(1,COUNTA(LU_Years)))</f>
        <v>2020</v>
      </c>
      <c r="G876" t="str" cm="1">
        <f t="array" aca="1" ref="G876" ca="1">INDEX(LU_Categories,RANDBETWEEN(1,COUNTA(LU_Categories)))</f>
        <v>Clothing</v>
      </c>
      <c r="H876" t="str" cm="1">
        <f t="array" aca="1" ref="H876" ca="1">_xlfn.LET(_xlpm.x,MATCH(G876,LU_Categories,0),_xlpm.y,OFFSET('Lookup Data'!$E$37,,_xlpm.x),_xlpm.z,OFFSET('Lookup Data'!$E$40,,_xlpm.x,_xlpm.y,),INDEX(_xlpm.z,RANDBETWEEN(1,_xlpm.y)))</f>
        <v>Shorts</v>
      </c>
      <c r="I876" s="48">
        <f t="shared" ca="1" si="27"/>
        <v>100</v>
      </c>
      <c r="J876" s="35">
        <f t="shared" ca="1" si="26"/>
        <v>0.85</v>
      </c>
    </row>
    <row r="877" spans="6:10" x14ac:dyDescent="0.2">
      <c r="F877" cm="1">
        <f t="array" aca="1" ref="F877" ca="1">INDEX(LU_Years,RANDBETWEEN(1,COUNTA(LU_Years)))</f>
        <v>2022</v>
      </c>
      <c r="G877" t="str" cm="1">
        <f t="array" aca="1" ref="G877" ca="1">INDEX(LU_Categories,RANDBETWEEN(1,COUNTA(LU_Categories)))</f>
        <v>Accessories</v>
      </c>
      <c r="H877" t="str" cm="1">
        <f t="array" aca="1" ref="H877" ca="1">_xlfn.LET(_xlpm.x,MATCH(G877,LU_Categories,0),_xlpm.y,OFFSET('Lookup Data'!$E$37,,_xlpm.x),_xlpm.z,OFFSET('Lookup Data'!$E$40,,_xlpm.x,_xlpm.y,),INDEX(_xlpm.z,RANDBETWEEN(1,_xlpm.y)))</f>
        <v>Helmets</v>
      </c>
      <c r="I877" s="48">
        <f t="shared" ca="1" si="27"/>
        <v>300</v>
      </c>
      <c r="J877" s="35">
        <f t="shared" ca="1" si="26"/>
        <v>0.8</v>
      </c>
    </row>
    <row r="878" spans="6:10" x14ac:dyDescent="0.2">
      <c r="F878" cm="1">
        <f t="array" aca="1" ref="F878" ca="1">INDEX(LU_Years,RANDBETWEEN(1,COUNTA(LU_Years)))</f>
        <v>2020</v>
      </c>
      <c r="G878" t="str" cm="1">
        <f t="array" aca="1" ref="G878" ca="1">INDEX(LU_Categories,RANDBETWEEN(1,COUNTA(LU_Categories)))</f>
        <v>Bikes</v>
      </c>
      <c r="H878" t="str" cm="1">
        <f t="array" aca="1" ref="H878" ca="1">_xlfn.LET(_xlpm.x,MATCH(G878,LU_Categories,0),_xlpm.y,OFFSET('Lookup Data'!$E$37,,_xlpm.x),_xlpm.z,OFFSET('Lookup Data'!$E$40,,_xlpm.x,_xlpm.y,),INDEX(_xlpm.z,RANDBETWEEN(1,_xlpm.y)))</f>
        <v>Touring Bikes</v>
      </c>
      <c r="I878" s="48">
        <f t="shared" ca="1" si="27"/>
        <v>1100</v>
      </c>
      <c r="J878" s="35">
        <f t="shared" ca="1" si="26"/>
        <v>0.35</v>
      </c>
    </row>
    <row r="879" spans="6:10" x14ac:dyDescent="0.2">
      <c r="F879" cm="1">
        <f t="array" aca="1" ref="F879" ca="1">INDEX(LU_Years,RANDBETWEEN(1,COUNTA(LU_Years)))</f>
        <v>2022</v>
      </c>
      <c r="G879" t="str" cm="1">
        <f t="array" aca="1" ref="G879" ca="1">INDEX(LU_Categories,RANDBETWEEN(1,COUNTA(LU_Categories)))</f>
        <v>Clothing</v>
      </c>
      <c r="H879" t="str" cm="1">
        <f t="array" aca="1" ref="H879" ca="1">_xlfn.LET(_xlpm.x,MATCH(G879,LU_Categories,0),_xlpm.y,OFFSET('Lookup Data'!$E$37,,_xlpm.x),_xlpm.z,OFFSET('Lookup Data'!$E$40,,_xlpm.x,_xlpm.y,),INDEX(_xlpm.z,RANDBETWEEN(1,_xlpm.y)))</f>
        <v>Shorts</v>
      </c>
      <c r="I879" s="48">
        <f t="shared" ca="1" si="27"/>
        <v>3500</v>
      </c>
      <c r="J879" s="35">
        <f t="shared" ca="1" si="26"/>
        <v>0.35</v>
      </c>
    </row>
    <row r="880" spans="6:10" x14ac:dyDescent="0.2">
      <c r="F880" cm="1">
        <f t="array" aca="1" ref="F880" ca="1">INDEX(LU_Years,RANDBETWEEN(1,COUNTA(LU_Years)))</f>
        <v>2020</v>
      </c>
      <c r="G880" t="str" cm="1">
        <f t="array" aca="1" ref="G880" ca="1">INDEX(LU_Categories,RANDBETWEEN(1,COUNTA(LU_Categories)))</f>
        <v>Accessories</v>
      </c>
      <c r="H880" t="str" cm="1">
        <f t="array" aca="1" ref="H880" ca="1">_xlfn.LET(_xlpm.x,MATCH(G880,LU_Categories,0),_xlpm.y,OFFSET('Lookup Data'!$E$37,,_xlpm.x),_xlpm.z,OFFSET('Lookup Data'!$E$40,,_xlpm.x,_xlpm.y,),INDEX(_xlpm.z,RANDBETWEEN(1,_xlpm.y)))</f>
        <v>Locks</v>
      </c>
      <c r="I880" s="48">
        <f t="shared" ca="1" si="27"/>
        <v>2400</v>
      </c>
      <c r="J880" s="35">
        <f t="shared" ca="1" si="26"/>
        <v>0.05</v>
      </c>
    </row>
    <row r="881" spans="6:10" x14ac:dyDescent="0.2">
      <c r="F881" cm="1">
        <f t="array" aca="1" ref="F881" ca="1">INDEX(LU_Years,RANDBETWEEN(1,COUNTA(LU_Years)))</f>
        <v>2021</v>
      </c>
      <c r="G881" t="str" cm="1">
        <f t="array" aca="1" ref="G881" ca="1">INDEX(LU_Categories,RANDBETWEEN(1,COUNTA(LU_Categories)))</f>
        <v>Components</v>
      </c>
      <c r="H881" t="str" cm="1">
        <f t="array" aca="1" ref="H881" ca="1">_xlfn.LET(_xlpm.x,MATCH(G881,LU_Categories,0),_xlpm.y,OFFSET('Lookup Data'!$E$37,,_xlpm.x),_xlpm.z,OFFSET('Lookup Data'!$E$40,,_xlpm.x,_xlpm.y,),INDEX(_xlpm.z,RANDBETWEEN(1,_xlpm.y)))</f>
        <v>Wheels</v>
      </c>
      <c r="I881" s="48">
        <f t="shared" ca="1" si="27"/>
        <v>2000</v>
      </c>
      <c r="J881" s="35">
        <f t="shared" ca="1" si="26"/>
        <v>0.45</v>
      </c>
    </row>
    <row r="882" spans="6:10" x14ac:dyDescent="0.2">
      <c r="F882" cm="1">
        <f t="array" aca="1" ref="F882" ca="1">INDEX(LU_Years,RANDBETWEEN(1,COUNTA(LU_Years)))</f>
        <v>2021</v>
      </c>
      <c r="G882" t="str" cm="1">
        <f t="array" aca="1" ref="G882" ca="1">INDEX(LU_Categories,RANDBETWEEN(1,COUNTA(LU_Categories)))</f>
        <v>Components</v>
      </c>
      <c r="H882" t="str" cm="1">
        <f t="array" aca="1" ref="H882" ca="1">_xlfn.LET(_xlpm.x,MATCH(G882,LU_Categories,0),_xlpm.y,OFFSET('Lookup Data'!$E$37,,_xlpm.x),_xlpm.z,OFFSET('Lookup Data'!$E$40,,_xlpm.x,_xlpm.y,),INDEX(_xlpm.z,RANDBETWEEN(1,_xlpm.y)))</f>
        <v>Bottom Brackets</v>
      </c>
      <c r="I882" s="48">
        <f t="shared" ca="1" si="27"/>
        <v>800</v>
      </c>
      <c r="J882" s="35">
        <f t="shared" ca="1" si="26"/>
        <v>0.35</v>
      </c>
    </row>
    <row r="883" spans="6:10" x14ac:dyDescent="0.2">
      <c r="F883" cm="1">
        <f t="array" aca="1" ref="F883" ca="1">INDEX(LU_Years,RANDBETWEEN(1,COUNTA(LU_Years)))</f>
        <v>2022</v>
      </c>
      <c r="G883" t="str" cm="1">
        <f t="array" aca="1" ref="G883" ca="1">INDEX(LU_Categories,RANDBETWEEN(1,COUNTA(LU_Categories)))</f>
        <v>Clothing</v>
      </c>
      <c r="H883" t="str" cm="1">
        <f t="array" aca="1" ref="H883" ca="1">_xlfn.LET(_xlpm.x,MATCH(G883,LU_Categories,0),_xlpm.y,OFFSET('Lookup Data'!$E$37,,_xlpm.x),_xlpm.z,OFFSET('Lookup Data'!$E$40,,_xlpm.x,_xlpm.y,),INDEX(_xlpm.z,RANDBETWEEN(1,_xlpm.y)))</f>
        <v>Jerseys</v>
      </c>
      <c r="I883" s="48">
        <f t="shared" ca="1" si="27"/>
        <v>3800</v>
      </c>
      <c r="J883" s="35">
        <f t="shared" ca="1" si="26"/>
        <v>0.1</v>
      </c>
    </row>
    <row r="884" spans="6:10" x14ac:dyDescent="0.2">
      <c r="F884" cm="1">
        <f t="array" aca="1" ref="F884" ca="1">INDEX(LU_Years,RANDBETWEEN(1,COUNTA(LU_Years)))</f>
        <v>2021</v>
      </c>
      <c r="G884" t="str" cm="1">
        <f t="array" aca="1" ref="G884" ca="1">INDEX(LU_Categories,RANDBETWEEN(1,COUNTA(LU_Categories)))</f>
        <v>Clothing</v>
      </c>
      <c r="H884" t="str" cm="1">
        <f t="array" aca="1" ref="H884" ca="1">_xlfn.LET(_xlpm.x,MATCH(G884,LU_Categories,0),_xlpm.y,OFFSET('Lookup Data'!$E$37,,_xlpm.x),_xlpm.z,OFFSET('Lookup Data'!$E$40,,_xlpm.x,_xlpm.y,),INDEX(_xlpm.z,RANDBETWEEN(1,_xlpm.y)))</f>
        <v>Vests</v>
      </c>
      <c r="I884" s="48">
        <f t="shared" ca="1" si="27"/>
        <v>1800</v>
      </c>
      <c r="J884" s="35">
        <f t="shared" ca="1" si="26"/>
        <v>0.85</v>
      </c>
    </row>
    <row r="885" spans="6:10" x14ac:dyDescent="0.2">
      <c r="F885" cm="1">
        <f t="array" aca="1" ref="F885" ca="1">INDEX(LU_Years,RANDBETWEEN(1,COUNTA(LU_Years)))</f>
        <v>2021</v>
      </c>
      <c r="G885" t="str" cm="1">
        <f t="array" aca="1" ref="G885" ca="1">INDEX(LU_Categories,RANDBETWEEN(1,COUNTA(LU_Categories)))</f>
        <v>Clothing</v>
      </c>
      <c r="H885" t="str" cm="1">
        <f t="array" aca="1" ref="H885" ca="1">_xlfn.LET(_xlpm.x,MATCH(G885,LU_Categories,0),_xlpm.y,OFFSET('Lookup Data'!$E$37,,_xlpm.x),_xlpm.z,OFFSET('Lookup Data'!$E$40,,_xlpm.x,_xlpm.y,),INDEX(_xlpm.z,RANDBETWEEN(1,_xlpm.y)))</f>
        <v>Jerseys</v>
      </c>
      <c r="I885" s="48">
        <f t="shared" ca="1" si="27"/>
        <v>300</v>
      </c>
      <c r="J885" s="35">
        <f t="shared" ca="1" si="26"/>
        <v>0.1</v>
      </c>
    </row>
    <row r="886" spans="6:10" x14ac:dyDescent="0.2">
      <c r="F886" cm="1">
        <f t="array" aca="1" ref="F886" ca="1">INDEX(LU_Years,RANDBETWEEN(1,COUNTA(LU_Years)))</f>
        <v>2021</v>
      </c>
      <c r="G886" t="str" cm="1">
        <f t="array" aca="1" ref="G886" ca="1">INDEX(LU_Categories,RANDBETWEEN(1,COUNTA(LU_Categories)))</f>
        <v>Clothing</v>
      </c>
      <c r="H886" t="str" cm="1">
        <f t="array" aca="1" ref="H886" ca="1">_xlfn.LET(_xlpm.x,MATCH(G886,LU_Categories,0),_xlpm.y,OFFSET('Lookup Data'!$E$37,,_xlpm.x),_xlpm.z,OFFSET('Lookup Data'!$E$40,,_xlpm.x,_xlpm.y,),INDEX(_xlpm.z,RANDBETWEEN(1,_xlpm.y)))</f>
        <v>Shorts</v>
      </c>
      <c r="I886" s="48">
        <f t="shared" ca="1" si="27"/>
        <v>700</v>
      </c>
      <c r="J886" s="35">
        <f t="shared" ca="1" si="26"/>
        <v>0.05</v>
      </c>
    </row>
    <row r="887" spans="6:10" x14ac:dyDescent="0.2">
      <c r="F887" cm="1">
        <f t="array" aca="1" ref="F887" ca="1">INDEX(LU_Years,RANDBETWEEN(1,COUNTA(LU_Years)))</f>
        <v>2022</v>
      </c>
      <c r="G887" t="str" cm="1">
        <f t="array" aca="1" ref="G887" ca="1">INDEX(LU_Categories,RANDBETWEEN(1,COUNTA(LU_Categories)))</f>
        <v>Clothing</v>
      </c>
      <c r="H887" t="str" cm="1">
        <f t="array" aca="1" ref="H887" ca="1">_xlfn.LET(_xlpm.x,MATCH(G887,LU_Categories,0),_xlpm.y,OFFSET('Lookup Data'!$E$37,,_xlpm.x),_xlpm.z,OFFSET('Lookup Data'!$E$40,,_xlpm.x,_xlpm.y,),INDEX(_xlpm.z,RANDBETWEEN(1,_xlpm.y)))</f>
        <v>Jerseys</v>
      </c>
      <c r="I887" s="48">
        <f t="shared" ca="1" si="27"/>
        <v>600</v>
      </c>
      <c r="J887" s="35">
        <f t="shared" ca="1" si="26"/>
        <v>0.15</v>
      </c>
    </row>
    <row r="888" spans="6:10" x14ac:dyDescent="0.2">
      <c r="F888" cm="1">
        <f t="array" aca="1" ref="F888" ca="1">INDEX(LU_Years,RANDBETWEEN(1,COUNTA(LU_Years)))</f>
        <v>2022</v>
      </c>
      <c r="G888" t="str" cm="1">
        <f t="array" aca="1" ref="G888" ca="1">INDEX(LU_Categories,RANDBETWEEN(1,COUNTA(LU_Categories)))</f>
        <v>Bikes</v>
      </c>
      <c r="H888" t="str" cm="1">
        <f t="array" aca="1" ref="H888" ca="1">_xlfn.LET(_xlpm.x,MATCH(G888,LU_Categories,0),_xlpm.y,OFFSET('Lookup Data'!$E$37,,_xlpm.x),_xlpm.z,OFFSET('Lookup Data'!$E$40,,_xlpm.x,_xlpm.y,),INDEX(_xlpm.z,RANDBETWEEN(1,_xlpm.y)))</f>
        <v>Mountain Bikes</v>
      </c>
      <c r="I888" s="48">
        <f t="shared" ca="1" si="27"/>
        <v>2400</v>
      </c>
      <c r="J888" s="35">
        <f t="shared" ca="1" si="26"/>
        <v>0.6</v>
      </c>
    </row>
    <row r="889" spans="6:10" x14ac:dyDescent="0.2">
      <c r="F889" cm="1">
        <f t="array" aca="1" ref="F889" ca="1">INDEX(LU_Years,RANDBETWEEN(1,COUNTA(LU_Years)))</f>
        <v>2022</v>
      </c>
      <c r="G889" t="str" cm="1">
        <f t="array" aca="1" ref="G889" ca="1">INDEX(LU_Categories,RANDBETWEEN(1,COUNTA(LU_Categories)))</f>
        <v>Components</v>
      </c>
      <c r="H889" t="str" cm="1">
        <f t="array" aca="1" ref="H889" ca="1">_xlfn.LET(_xlpm.x,MATCH(G889,LU_Categories,0),_xlpm.y,OFFSET('Lookup Data'!$E$37,,_xlpm.x),_xlpm.z,OFFSET('Lookup Data'!$E$40,,_xlpm.x,_xlpm.y,),INDEX(_xlpm.z,RANDBETWEEN(1,_xlpm.y)))</f>
        <v>Chains</v>
      </c>
      <c r="I889" s="48">
        <f t="shared" ca="1" si="27"/>
        <v>1400</v>
      </c>
      <c r="J889" s="35">
        <f t="shared" ca="1" si="26"/>
        <v>0.65</v>
      </c>
    </row>
    <row r="890" spans="6:10" x14ac:dyDescent="0.2">
      <c r="F890" cm="1">
        <f t="array" aca="1" ref="F890" ca="1">INDEX(LU_Years,RANDBETWEEN(1,COUNTA(LU_Years)))</f>
        <v>2021</v>
      </c>
      <c r="G890" t="str" cm="1">
        <f t="array" aca="1" ref="G890" ca="1">INDEX(LU_Categories,RANDBETWEEN(1,COUNTA(LU_Categories)))</f>
        <v>Clothing</v>
      </c>
      <c r="H890" t="str" cm="1">
        <f t="array" aca="1" ref="H890" ca="1">_xlfn.LET(_xlpm.x,MATCH(G890,LU_Categories,0),_xlpm.y,OFFSET('Lookup Data'!$E$37,,_xlpm.x),_xlpm.z,OFFSET('Lookup Data'!$E$40,,_xlpm.x,_xlpm.y,),INDEX(_xlpm.z,RANDBETWEEN(1,_xlpm.y)))</f>
        <v>Vests</v>
      </c>
      <c r="I890" s="48">
        <f t="shared" ca="1" si="27"/>
        <v>3200</v>
      </c>
      <c r="J890" s="35">
        <f t="shared" ca="1" si="26"/>
        <v>0.5</v>
      </c>
    </row>
    <row r="891" spans="6:10" x14ac:dyDescent="0.2">
      <c r="F891" cm="1">
        <f t="array" aca="1" ref="F891" ca="1">INDEX(LU_Years,RANDBETWEEN(1,COUNTA(LU_Years)))</f>
        <v>2020</v>
      </c>
      <c r="G891" t="str" cm="1">
        <f t="array" aca="1" ref="G891" ca="1">INDEX(LU_Categories,RANDBETWEEN(1,COUNTA(LU_Categories)))</f>
        <v>Components</v>
      </c>
      <c r="H891" t="str" cm="1">
        <f t="array" aca="1" ref="H891" ca="1">_xlfn.LET(_xlpm.x,MATCH(G891,LU_Categories,0),_xlpm.y,OFFSET('Lookup Data'!$E$37,,_xlpm.x),_xlpm.z,OFFSET('Lookup Data'!$E$40,,_xlpm.x,_xlpm.y,),INDEX(_xlpm.z,RANDBETWEEN(1,_xlpm.y)))</f>
        <v>Bottom Brackets</v>
      </c>
      <c r="I891" s="48">
        <f t="shared" ca="1" si="27"/>
        <v>1000</v>
      </c>
      <c r="J891" s="35">
        <f t="shared" ca="1" si="26"/>
        <v>0.6</v>
      </c>
    </row>
    <row r="892" spans="6:10" x14ac:dyDescent="0.2">
      <c r="F892" cm="1">
        <f t="array" aca="1" ref="F892" ca="1">INDEX(LU_Years,RANDBETWEEN(1,COUNTA(LU_Years)))</f>
        <v>2021</v>
      </c>
      <c r="G892" t="str" cm="1">
        <f t="array" aca="1" ref="G892" ca="1">INDEX(LU_Categories,RANDBETWEEN(1,COUNTA(LU_Categories)))</f>
        <v>Components</v>
      </c>
      <c r="H892" t="str" cm="1">
        <f t="array" aca="1" ref="H892" ca="1">_xlfn.LET(_xlpm.x,MATCH(G892,LU_Categories,0),_xlpm.y,OFFSET('Lookup Data'!$E$37,,_xlpm.x),_xlpm.z,OFFSET('Lookup Data'!$E$40,,_xlpm.x,_xlpm.y,),INDEX(_xlpm.z,RANDBETWEEN(1,_xlpm.y)))</f>
        <v>Chains</v>
      </c>
      <c r="I892" s="48">
        <f t="shared" ca="1" si="27"/>
        <v>4000</v>
      </c>
      <c r="J892" s="35">
        <f t="shared" ca="1" si="26"/>
        <v>0.75</v>
      </c>
    </row>
    <row r="893" spans="6:10" x14ac:dyDescent="0.2">
      <c r="F893" cm="1">
        <f t="array" aca="1" ref="F893" ca="1">INDEX(LU_Years,RANDBETWEEN(1,COUNTA(LU_Years)))</f>
        <v>2022</v>
      </c>
      <c r="G893" t="str" cm="1">
        <f t="array" aca="1" ref="G893" ca="1">INDEX(LU_Categories,RANDBETWEEN(1,COUNTA(LU_Categories)))</f>
        <v>Components</v>
      </c>
      <c r="H893" t="str" cm="1">
        <f t="array" aca="1" ref="H893" ca="1">_xlfn.LET(_xlpm.x,MATCH(G893,LU_Categories,0),_xlpm.y,OFFSET('Lookup Data'!$E$37,,_xlpm.x),_xlpm.z,OFFSET('Lookup Data'!$E$40,,_xlpm.x,_xlpm.y,),INDEX(_xlpm.z,RANDBETWEEN(1,_xlpm.y)))</f>
        <v>Brakes</v>
      </c>
      <c r="I893" s="48">
        <f t="shared" ca="1" si="27"/>
        <v>3000</v>
      </c>
      <c r="J893" s="35">
        <f t="shared" ca="1" si="26"/>
        <v>0.1</v>
      </c>
    </row>
    <row r="894" spans="6:10" x14ac:dyDescent="0.2">
      <c r="F894" cm="1">
        <f t="array" aca="1" ref="F894" ca="1">INDEX(LU_Years,RANDBETWEEN(1,COUNTA(LU_Years)))</f>
        <v>2020</v>
      </c>
      <c r="G894" t="str" cm="1">
        <f t="array" aca="1" ref="G894" ca="1">INDEX(LU_Categories,RANDBETWEEN(1,COUNTA(LU_Categories)))</f>
        <v>Clothing</v>
      </c>
      <c r="H894" t="str" cm="1">
        <f t="array" aca="1" ref="H894" ca="1">_xlfn.LET(_xlpm.x,MATCH(G894,LU_Categories,0),_xlpm.y,OFFSET('Lookup Data'!$E$37,,_xlpm.x),_xlpm.z,OFFSET('Lookup Data'!$E$40,,_xlpm.x,_xlpm.y,),INDEX(_xlpm.z,RANDBETWEEN(1,_xlpm.y)))</f>
        <v>Socks</v>
      </c>
      <c r="I894" s="48">
        <f t="shared" ca="1" si="27"/>
        <v>3000</v>
      </c>
      <c r="J894" s="35">
        <f t="shared" ca="1" si="26"/>
        <v>0.65</v>
      </c>
    </row>
    <row r="895" spans="6:10" x14ac:dyDescent="0.2">
      <c r="F895" cm="1">
        <f t="array" aca="1" ref="F895" ca="1">INDEX(LU_Years,RANDBETWEEN(1,COUNTA(LU_Years)))</f>
        <v>2022</v>
      </c>
      <c r="G895" t="str" cm="1">
        <f t="array" aca="1" ref="G895" ca="1">INDEX(LU_Categories,RANDBETWEEN(1,COUNTA(LU_Categories)))</f>
        <v>Bikes</v>
      </c>
      <c r="H895" t="str" cm="1">
        <f t="array" aca="1" ref="H895" ca="1">_xlfn.LET(_xlpm.x,MATCH(G895,LU_Categories,0),_xlpm.y,OFFSET('Lookup Data'!$E$37,,_xlpm.x),_xlpm.z,OFFSET('Lookup Data'!$E$40,,_xlpm.x,_xlpm.y,),INDEX(_xlpm.z,RANDBETWEEN(1,_xlpm.y)))</f>
        <v>Mountain Bikes</v>
      </c>
      <c r="I895" s="48">
        <f t="shared" ca="1" si="27"/>
        <v>100</v>
      </c>
      <c r="J895" s="35">
        <f t="shared" ca="1" si="26"/>
        <v>0.2</v>
      </c>
    </row>
    <row r="896" spans="6:10" x14ac:dyDescent="0.2">
      <c r="F896" cm="1">
        <f t="array" aca="1" ref="F896" ca="1">INDEX(LU_Years,RANDBETWEEN(1,COUNTA(LU_Years)))</f>
        <v>2020</v>
      </c>
      <c r="G896" t="str" cm="1">
        <f t="array" aca="1" ref="G896" ca="1">INDEX(LU_Categories,RANDBETWEEN(1,COUNTA(LU_Categories)))</f>
        <v>Clothing</v>
      </c>
      <c r="H896" t="str" cm="1">
        <f t="array" aca="1" ref="H896" ca="1">_xlfn.LET(_xlpm.x,MATCH(G896,LU_Categories,0),_xlpm.y,OFFSET('Lookup Data'!$E$37,,_xlpm.x),_xlpm.z,OFFSET('Lookup Data'!$E$40,,_xlpm.x,_xlpm.y,),INDEX(_xlpm.z,RANDBETWEEN(1,_xlpm.y)))</f>
        <v>Jerseys</v>
      </c>
      <c r="I896" s="48">
        <f t="shared" ca="1" si="27"/>
        <v>1300</v>
      </c>
      <c r="J896" s="35">
        <f t="shared" ca="1" si="26"/>
        <v>0.6</v>
      </c>
    </row>
    <row r="897" spans="6:10" x14ac:dyDescent="0.2">
      <c r="F897" cm="1">
        <f t="array" aca="1" ref="F897" ca="1">INDEX(LU_Years,RANDBETWEEN(1,COUNTA(LU_Years)))</f>
        <v>2021</v>
      </c>
      <c r="G897" t="str" cm="1">
        <f t="array" aca="1" ref="G897" ca="1">INDEX(LU_Categories,RANDBETWEEN(1,COUNTA(LU_Categories)))</f>
        <v>Accessories</v>
      </c>
      <c r="H897" t="str" cm="1">
        <f t="array" aca="1" ref="H897" ca="1">_xlfn.LET(_xlpm.x,MATCH(G897,LU_Categories,0),_xlpm.y,OFFSET('Lookup Data'!$E$37,,_xlpm.x),_xlpm.z,OFFSET('Lookup Data'!$E$40,,_xlpm.x,_xlpm.y,),INDEX(_xlpm.z,RANDBETWEEN(1,_xlpm.y)))</f>
        <v>Helmets</v>
      </c>
      <c r="I897" s="48">
        <f t="shared" ca="1" si="27"/>
        <v>800</v>
      </c>
      <c r="J897" s="35">
        <f t="shared" ca="1" si="26"/>
        <v>0.7</v>
      </c>
    </row>
    <row r="898" spans="6:10" x14ac:dyDescent="0.2">
      <c r="F898" cm="1">
        <f t="array" aca="1" ref="F898" ca="1">INDEX(LU_Years,RANDBETWEEN(1,COUNTA(LU_Years)))</f>
        <v>2021</v>
      </c>
      <c r="G898" t="str" cm="1">
        <f t="array" aca="1" ref="G898" ca="1">INDEX(LU_Categories,RANDBETWEEN(1,COUNTA(LU_Categories)))</f>
        <v>Clothing</v>
      </c>
      <c r="H898" t="str" cm="1">
        <f t="array" aca="1" ref="H898" ca="1">_xlfn.LET(_xlpm.x,MATCH(G898,LU_Categories,0),_xlpm.y,OFFSET('Lookup Data'!$E$37,,_xlpm.x),_xlpm.z,OFFSET('Lookup Data'!$E$40,,_xlpm.x,_xlpm.y,),INDEX(_xlpm.z,RANDBETWEEN(1,_xlpm.y)))</f>
        <v>Tights</v>
      </c>
      <c r="I898" s="48">
        <f t="shared" ca="1" si="27"/>
        <v>2000</v>
      </c>
      <c r="J898" s="35">
        <f t="shared" ca="1" si="26"/>
        <v>0.65</v>
      </c>
    </row>
    <row r="899" spans="6:10" x14ac:dyDescent="0.2">
      <c r="F899" cm="1">
        <f t="array" aca="1" ref="F899" ca="1">INDEX(LU_Years,RANDBETWEEN(1,COUNTA(LU_Years)))</f>
        <v>2020</v>
      </c>
      <c r="G899" t="str" cm="1">
        <f t="array" aca="1" ref="G899" ca="1">INDEX(LU_Categories,RANDBETWEEN(1,COUNTA(LU_Categories)))</f>
        <v>Clothing</v>
      </c>
      <c r="H899" t="str" cm="1">
        <f t="array" aca="1" ref="H899" ca="1">_xlfn.LET(_xlpm.x,MATCH(G899,LU_Categories,0),_xlpm.y,OFFSET('Lookup Data'!$E$37,,_xlpm.x),_xlpm.z,OFFSET('Lookup Data'!$E$40,,_xlpm.x,_xlpm.y,),INDEX(_xlpm.z,RANDBETWEEN(1,_xlpm.y)))</f>
        <v>Bib-Shorts</v>
      </c>
      <c r="I899" s="48">
        <f t="shared" ca="1" si="27"/>
        <v>3500</v>
      </c>
      <c r="J899" s="35">
        <f t="shared" ca="1" si="26"/>
        <v>0.4</v>
      </c>
    </row>
    <row r="900" spans="6:10" x14ac:dyDescent="0.2">
      <c r="F900" cm="1">
        <f t="array" aca="1" ref="F900" ca="1">INDEX(LU_Years,RANDBETWEEN(1,COUNTA(LU_Years)))</f>
        <v>2022</v>
      </c>
      <c r="G900" t="str" cm="1">
        <f t="array" aca="1" ref="G900" ca="1">INDEX(LU_Categories,RANDBETWEEN(1,COUNTA(LU_Categories)))</f>
        <v>Accessories</v>
      </c>
      <c r="H900" t="str" cm="1">
        <f t="array" aca="1" ref="H900" ca="1">_xlfn.LET(_xlpm.x,MATCH(G900,LU_Categories,0),_xlpm.y,OFFSET('Lookup Data'!$E$37,,_xlpm.x),_xlpm.z,OFFSET('Lookup Data'!$E$40,,_xlpm.x,_xlpm.y,),INDEX(_xlpm.z,RANDBETWEEN(1,_xlpm.y)))</f>
        <v>Bike Racks</v>
      </c>
      <c r="I900" s="48">
        <f t="shared" ca="1" si="27"/>
        <v>2600</v>
      </c>
      <c r="J900" s="35">
        <f t="shared" ca="1" si="26"/>
        <v>0.95</v>
      </c>
    </row>
    <row r="901" spans="6:10" x14ac:dyDescent="0.2">
      <c r="F901" cm="1">
        <f t="array" aca="1" ref="F901" ca="1">INDEX(LU_Years,RANDBETWEEN(1,COUNTA(LU_Years)))</f>
        <v>2021</v>
      </c>
      <c r="G901" t="str" cm="1">
        <f t="array" aca="1" ref="G901" ca="1">INDEX(LU_Categories,RANDBETWEEN(1,COUNTA(LU_Categories)))</f>
        <v>Clothing</v>
      </c>
      <c r="H901" t="str" cm="1">
        <f t="array" aca="1" ref="H901" ca="1">_xlfn.LET(_xlpm.x,MATCH(G901,LU_Categories,0),_xlpm.y,OFFSET('Lookup Data'!$E$37,,_xlpm.x),_xlpm.z,OFFSET('Lookup Data'!$E$40,,_xlpm.x,_xlpm.y,),INDEX(_xlpm.z,RANDBETWEEN(1,_xlpm.y)))</f>
        <v>Gloves</v>
      </c>
      <c r="I901" s="48">
        <f t="shared" ca="1" si="27"/>
        <v>4000</v>
      </c>
      <c r="J901" s="35">
        <f t="shared" ca="1" si="26"/>
        <v>0.85</v>
      </c>
    </row>
    <row r="902" spans="6:10" x14ac:dyDescent="0.2">
      <c r="F902" cm="1">
        <f t="array" aca="1" ref="F902" ca="1">INDEX(LU_Years,RANDBETWEEN(1,COUNTA(LU_Years)))</f>
        <v>2022</v>
      </c>
      <c r="G902" t="str" cm="1">
        <f t="array" aca="1" ref="G902" ca="1">INDEX(LU_Categories,RANDBETWEEN(1,COUNTA(LU_Categories)))</f>
        <v>Components</v>
      </c>
      <c r="H902" t="str" cm="1">
        <f t="array" aca="1" ref="H902" ca="1">_xlfn.LET(_xlpm.x,MATCH(G902,LU_Categories,0),_xlpm.y,OFFSET('Lookup Data'!$E$37,,_xlpm.x),_xlpm.z,OFFSET('Lookup Data'!$E$40,,_xlpm.x,_xlpm.y,),INDEX(_xlpm.z,RANDBETWEEN(1,_xlpm.y)))</f>
        <v>Bottom Brackets</v>
      </c>
      <c r="I902" s="48">
        <f t="shared" ca="1" si="27"/>
        <v>300</v>
      </c>
      <c r="J902" s="35">
        <f t="shared" ca="1" si="26"/>
        <v>0.95</v>
      </c>
    </row>
    <row r="903" spans="6:10" x14ac:dyDescent="0.2">
      <c r="F903" cm="1">
        <f t="array" aca="1" ref="F903" ca="1">INDEX(LU_Years,RANDBETWEEN(1,COUNTA(LU_Years)))</f>
        <v>2021</v>
      </c>
      <c r="G903" t="str" cm="1">
        <f t="array" aca="1" ref="G903" ca="1">INDEX(LU_Categories,RANDBETWEEN(1,COUNTA(LU_Categories)))</f>
        <v>Components</v>
      </c>
      <c r="H903" t="str" cm="1">
        <f t="array" aca="1" ref="H903" ca="1">_xlfn.LET(_xlpm.x,MATCH(G903,LU_Categories,0),_xlpm.y,OFFSET('Lookup Data'!$E$37,,_xlpm.x),_xlpm.z,OFFSET('Lookup Data'!$E$40,,_xlpm.x,_xlpm.y,),INDEX(_xlpm.z,RANDBETWEEN(1,_xlpm.y)))</f>
        <v>Chains</v>
      </c>
      <c r="I903" s="48">
        <f t="shared" ca="1" si="27"/>
        <v>3700</v>
      </c>
      <c r="J903" s="35">
        <f t="shared" ca="1" si="26"/>
        <v>0.35</v>
      </c>
    </row>
    <row r="904" spans="6:10" x14ac:dyDescent="0.2">
      <c r="F904" cm="1">
        <f t="array" aca="1" ref="F904" ca="1">INDEX(LU_Years,RANDBETWEEN(1,COUNTA(LU_Years)))</f>
        <v>2020</v>
      </c>
      <c r="G904" t="str" cm="1">
        <f t="array" aca="1" ref="G904" ca="1">INDEX(LU_Categories,RANDBETWEEN(1,COUNTA(LU_Categories)))</f>
        <v>Accessories</v>
      </c>
      <c r="H904" t="str" cm="1">
        <f t="array" aca="1" ref="H904" ca="1">_xlfn.LET(_xlpm.x,MATCH(G904,LU_Categories,0),_xlpm.y,OFFSET('Lookup Data'!$E$37,,_xlpm.x),_xlpm.z,OFFSET('Lookup Data'!$E$40,,_xlpm.x,_xlpm.y,),INDEX(_xlpm.z,RANDBETWEEN(1,_xlpm.y)))</f>
        <v>Bike Racks</v>
      </c>
      <c r="I904" s="48">
        <f t="shared" ca="1" si="27"/>
        <v>1400</v>
      </c>
      <c r="J904" s="35">
        <f t="shared" ca="1" si="26"/>
        <v>0.4</v>
      </c>
    </row>
    <row r="905" spans="6:10" x14ac:dyDescent="0.2">
      <c r="F905" cm="1">
        <f t="array" aca="1" ref="F905" ca="1">INDEX(LU_Years,RANDBETWEEN(1,COUNTA(LU_Years)))</f>
        <v>2020</v>
      </c>
      <c r="G905" t="str" cm="1">
        <f t="array" aca="1" ref="G905" ca="1">INDEX(LU_Categories,RANDBETWEEN(1,COUNTA(LU_Categories)))</f>
        <v>Accessories</v>
      </c>
      <c r="H905" t="str" cm="1">
        <f t="array" aca="1" ref="H905" ca="1">_xlfn.LET(_xlpm.x,MATCH(G905,LU_Categories,0),_xlpm.y,OFFSET('Lookup Data'!$E$37,,_xlpm.x),_xlpm.z,OFFSET('Lookup Data'!$E$40,,_xlpm.x,_xlpm.y,),INDEX(_xlpm.z,RANDBETWEEN(1,_xlpm.y)))</f>
        <v>Bike Racks</v>
      </c>
      <c r="I905" s="48">
        <f t="shared" ca="1" si="27"/>
        <v>2700</v>
      </c>
      <c r="J905" s="35">
        <f t="shared" ca="1" si="26"/>
        <v>0.35</v>
      </c>
    </row>
    <row r="906" spans="6:10" x14ac:dyDescent="0.2">
      <c r="F906" cm="1">
        <f t="array" aca="1" ref="F906" ca="1">INDEX(LU_Years,RANDBETWEEN(1,COUNTA(LU_Years)))</f>
        <v>2020</v>
      </c>
      <c r="G906" t="str" cm="1">
        <f t="array" aca="1" ref="G906" ca="1">INDEX(LU_Categories,RANDBETWEEN(1,COUNTA(LU_Categories)))</f>
        <v>Bikes</v>
      </c>
      <c r="H906" t="str" cm="1">
        <f t="array" aca="1" ref="H906" ca="1">_xlfn.LET(_xlpm.x,MATCH(G906,LU_Categories,0),_xlpm.y,OFFSET('Lookup Data'!$E$37,,_xlpm.x),_xlpm.z,OFFSET('Lookup Data'!$E$40,,_xlpm.x,_xlpm.y,),INDEX(_xlpm.z,RANDBETWEEN(1,_xlpm.y)))</f>
        <v>Mountain Bikes</v>
      </c>
      <c r="I906" s="48">
        <f t="shared" ca="1" si="27"/>
        <v>1300</v>
      </c>
      <c r="J906" s="35">
        <f t="shared" ca="1" si="26"/>
        <v>0.2</v>
      </c>
    </row>
    <row r="907" spans="6:10" x14ac:dyDescent="0.2">
      <c r="F907" cm="1">
        <f t="array" aca="1" ref="F907" ca="1">INDEX(LU_Years,RANDBETWEEN(1,COUNTA(LU_Years)))</f>
        <v>2021</v>
      </c>
      <c r="G907" t="str" cm="1">
        <f t="array" aca="1" ref="G907" ca="1">INDEX(LU_Categories,RANDBETWEEN(1,COUNTA(LU_Categories)))</f>
        <v>Accessories</v>
      </c>
      <c r="H907" t="str" cm="1">
        <f t="array" aca="1" ref="H907" ca="1">_xlfn.LET(_xlpm.x,MATCH(G907,LU_Categories,0),_xlpm.y,OFFSET('Lookup Data'!$E$37,,_xlpm.x),_xlpm.z,OFFSET('Lookup Data'!$E$40,,_xlpm.x,_xlpm.y,),INDEX(_xlpm.z,RANDBETWEEN(1,_xlpm.y)))</f>
        <v>Tyres and Tubes</v>
      </c>
      <c r="I907" s="48">
        <f t="shared" ca="1" si="27"/>
        <v>1500</v>
      </c>
      <c r="J907" s="35">
        <f t="shared" ca="1" si="26"/>
        <v>0.5</v>
      </c>
    </row>
    <row r="908" spans="6:10" x14ac:dyDescent="0.2">
      <c r="F908" cm="1">
        <f t="array" aca="1" ref="F908" ca="1">INDEX(LU_Years,RANDBETWEEN(1,COUNTA(LU_Years)))</f>
        <v>2022</v>
      </c>
      <c r="G908" t="str" cm="1">
        <f t="array" aca="1" ref="G908" ca="1">INDEX(LU_Categories,RANDBETWEEN(1,COUNTA(LU_Categories)))</f>
        <v>Clothing</v>
      </c>
      <c r="H908" t="str" cm="1">
        <f t="array" aca="1" ref="H908" ca="1">_xlfn.LET(_xlpm.x,MATCH(G908,LU_Categories,0),_xlpm.y,OFFSET('Lookup Data'!$E$37,,_xlpm.x),_xlpm.z,OFFSET('Lookup Data'!$E$40,,_xlpm.x,_xlpm.y,),INDEX(_xlpm.z,RANDBETWEEN(1,_xlpm.y)))</f>
        <v>Gloves</v>
      </c>
      <c r="I908" s="48">
        <f t="shared" ca="1" si="27"/>
        <v>500</v>
      </c>
      <c r="J908" s="35">
        <f t="shared" ca="1" si="26"/>
        <v>0.05</v>
      </c>
    </row>
    <row r="909" spans="6:10" x14ac:dyDescent="0.2">
      <c r="F909" cm="1">
        <f t="array" aca="1" ref="F909" ca="1">INDEX(LU_Years,RANDBETWEEN(1,COUNTA(LU_Years)))</f>
        <v>2020</v>
      </c>
      <c r="G909" t="str" cm="1">
        <f t="array" aca="1" ref="G909" ca="1">INDEX(LU_Categories,RANDBETWEEN(1,COUNTA(LU_Categories)))</f>
        <v>Bikes</v>
      </c>
      <c r="H909" t="str" cm="1">
        <f t="array" aca="1" ref="H909" ca="1">_xlfn.LET(_xlpm.x,MATCH(G909,LU_Categories,0),_xlpm.y,OFFSET('Lookup Data'!$E$37,,_xlpm.x),_xlpm.z,OFFSET('Lookup Data'!$E$40,,_xlpm.x,_xlpm.y,),INDEX(_xlpm.z,RANDBETWEEN(1,_xlpm.y)))</f>
        <v>Cargo Bikes</v>
      </c>
      <c r="I909" s="48">
        <f t="shared" ca="1" si="27"/>
        <v>4000</v>
      </c>
      <c r="J909" s="35">
        <f t="shared" ref="J909:J972" ca="1" si="28">RANDBETWEEN(1,20)/20</f>
        <v>0.65</v>
      </c>
    </row>
    <row r="910" spans="6:10" x14ac:dyDescent="0.2">
      <c r="F910" cm="1">
        <f t="array" aca="1" ref="F910" ca="1">INDEX(LU_Years,RANDBETWEEN(1,COUNTA(LU_Years)))</f>
        <v>2020</v>
      </c>
      <c r="G910" t="str" cm="1">
        <f t="array" aca="1" ref="G910" ca="1">INDEX(LU_Categories,RANDBETWEEN(1,COUNTA(LU_Categories)))</f>
        <v>Clothing</v>
      </c>
      <c r="H910" t="str" cm="1">
        <f t="array" aca="1" ref="H910" ca="1">_xlfn.LET(_xlpm.x,MATCH(G910,LU_Categories,0),_xlpm.y,OFFSET('Lookup Data'!$E$37,,_xlpm.x),_xlpm.z,OFFSET('Lookup Data'!$E$40,,_xlpm.x,_xlpm.y,),INDEX(_xlpm.z,RANDBETWEEN(1,_xlpm.y)))</f>
        <v>Gloves</v>
      </c>
      <c r="I910" s="48">
        <f t="shared" ref="I910:I973" ca="1" si="29">RANDBETWEEN(1,40)*100</f>
        <v>1700</v>
      </c>
      <c r="J910" s="35">
        <f t="shared" ca="1" si="28"/>
        <v>0.5</v>
      </c>
    </row>
    <row r="911" spans="6:10" x14ac:dyDescent="0.2">
      <c r="F911" cm="1">
        <f t="array" aca="1" ref="F911" ca="1">INDEX(LU_Years,RANDBETWEEN(1,COUNTA(LU_Years)))</f>
        <v>2020</v>
      </c>
      <c r="G911" t="str" cm="1">
        <f t="array" aca="1" ref="G911" ca="1">INDEX(LU_Categories,RANDBETWEEN(1,COUNTA(LU_Categories)))</f>
        <v>Clothing</v>
      </c>
      <c r="H911" t="str" cm="1">
        <f t="array" aca="1" ref="H911" ca="1">_xlfn.LET(_xlpm.x,MATCH(G911,LU_Categories,0),_xlpm.y,OFFSET('Lookup Data'!$E$37,,_xlpm.x),_xlpm.z,OFFSET('Lookup Data'!$E$40,,_xlpm.x,_xlpm.y,),INDEX(_xlpm.z,RANDBETWEEN(1,_xlpm.y)))</f>
        <v>Socks</v>
      </c>
      <c r="I911" s="48">
        <f t="shared" ca="1" si="29"/>
        <v>2900</v>
      </c>
      <c r="J911" s="35">
        <f t="shared" ca="1" si="28"/>
        <v>0.25</v>
      </c>
    </row>
    <row r="912" spans="6:10" x14ac:dyDescent="0.2">
      <c r="F912" cm="1">
        <f t="array" aca="1" ref="F912" ca="1">INDEX(LU_Years,RANDBETWEEN(1,COUNTA(LU_Years)))</f>
        <v>2022</v>
      </c>
      <c r="G912" t="str" cm="1">
        <f t="array" aca="1" ref="G912" ca="1">INDEX(LU_Categories,RANDBETWEEN(1,COUNTA(LU_Categories)))</f>
        <v>Accessories</v>
      </c>
      <c r="H912" t="str" cm="1">
        <f t="array" aca="1" ref="H912" ca="1">_xlfn.LET(_xlpm.x,MATCH(G912,LU_Categories,0),_xlpm.y,OFFSET('Lookup Data'!$E$37,,_xlpm.x),_xlpm.z,OFFSET('Lookup Data'!$E$40,,_xlpm.x,_xlpm.y,),INDEX(_xlpm.z,RANDBETWEEN(1,_xlpm.y)))</f>
        <v>Bike Racks</v>
      </c>
      <c r="I912" s="48">
        <f t="shared" ca="1" si="29"/>
        <v>1500</v>
      </c>
      <c r="J912" s="35">
        <f t="shared" ca="1" si="28"/>
        <v>0.95</v>
      </c>
    </row>
    <row r="913" spans="6:10" x14ac:dyDescent="0.2">
      <c r="F913" cm="1">
        <f t="array" aca="1" ref="F913" ca="1">INDEX(LU_Years,RANDBETWEEN(1,COUNTA(LU_Years)))</f>
        <v>2022</v>
      </c>
      <c r="G913" t="str" cm="1">
        <f t="array" aca="1" ref="G913" ca="1">INDEX(LU_Categories,RANDBETWEEN(1,COUNTA(LU_Categories)))</f>
        <v>Bikes</v>
      </c>
      <c r="H913" t="str" cm="1">
        <f t="array" aca="1" ref="H913" ca="1">_xlfn.LET(_xlpm.x,MATCH(G913,LU_Categories,0),_xlpm.y,OFFSET('Lookup Data'!$E$37,,_xlpm.x),_xlpm.z,OFFSET('Lookup Data'!$E$40,,_xlpm.x,_xlpm.y,),INDEX(_xlpm.z,RANDBETWEEN(1,_xlpm.y)))</f>
        <v>Mountain Bikes</v>
      </c>
      <c r="I913" s="48">
        <f t="shared" ca="1" si="29"/>
        <v>1200</v>
      </c>
      <c r="J913" s="35">
        <f t="shared" ca="1" si="28"/>
        <v>0.55000000000000004</v>
      </c>
    </row>
    <row r="914" spans="6:10" x14ac:dyDescent="0.2">
      <c r="F914" cm="1">
        <f t="array" aca="1" ref="F914" ca="1">INDEX(LU_Years,RANDBETWEEN(1,COUNTA(LU_Years)))</f>
        <v>2021</v>
      </c>
      <c r="G914" t="str" cm="1">
        <f t="array" aca="1" ref="G914" ca="1">INDEX(LU_Categories,RANDBETWEEN(1,COUNTA(LU_Categories)))</f>
        <v>Accessories</v>
      </c>
      <c r="H914" t="str" cm="1">
        <f t="array" aca="1" ref="H914" ca="1">_xlfn.LET(_xlpm.x,MATCH(G914,LU_Categories,0),_xlpm.y,OFFSET('Lookup Data'!$E$37,,_xlpm.x),_xlpm.z,OFFSET('Lookup Data'!$E$40,,_xlpm.x,_xlpm.y,),INDEX(_xlpm.z,RANDBETWEEN(1,_xlpm.y)))</f>
        <v>Bike Racks</v>
      </c>
      <c r="I914" s="48">
        <f t="shared" ca="1" si="29"/>
        <v>1500</v>
      </c>
      <c r="J914" s="35">
        <f t="shared" ca="1" si="28"/>
        <v>0.25</v>
      </c>
    </row>
    <row r="915" spans="6:10" x14ac:dyDescent="0.2">
      <c r="F915" cm="1">
        <f t="array" aca="1" ref="F915" ca="1">INDEX(LU_Years,RANDBETWEEN(1,COUNTA(LU_Years)))</f>
        <v>2021</v>
      </c>
      <c r="G915" t="str" cm="1">
        <f t="array" aca="1" ref="G915" ca="1">INDEX(LU_Categories,RANDBETWEEN(1,COUNTA(LU_Categories)))</f>
        <v>Bikes</v>
      </c>
      <c r="H915" t="str" cm="1">
        <f t="array" aca="1" ref="H915" ca="1">_xlfn.LET(_xlpm.x,MATCH(G915,LU_Categories,0),_xlpm.y,OFFSET('Lookup Data'!$E$37,,_xlpm.x),_xlpm.z,OFFSET('Lookup Data'!$E$40,,_xlpm.x,_xlpm.y,),INDEX(_xlpm.z,RANDBETWEEN(1,_xlpm.y)))</f>
        <v>Cargo Bikes</v>
      </c>
      <c r="I915" s="48">
        <f t="shared" ca="1" si="29"/>
        <v>2500</v>
      </c>
      <c r="J915" s="35">
        <f t="shared" ca="1" si="28"/>
        <v>0.3</v>
      </c>
    </row>
    <row r="916" spans="6:10" x14ac:dyDescent="0.2">
      <c r="F916" cm="1">
        <f t="array" aca="1" ref="F916" ca="1">INDEX(LU_Years,RANDBETWEEN(1,COUNTA(LU_Years)))</f>
        <v>2020</v>
      </c>
      <c r="G916" t="str" cm="1">
        <f t="array" aca="1" ref="G916" ca="1">INDEX(LU_Categories,RANDBETWEEN(1,COUNTA(LU_Categories)))</f>
        <v>Bikes</v>
      </c>
      <c r="H916" t="str" cm="1">
        <f t="array" aca="1" ref="H916" ca="1">_xlfn.LET(_xlpm.x,MATCH(G916,LU_Categories,0),_xlpm.y,OFFSET('Lookup Data'!$E$37,,_xlpm.x),_xlpm.z,OFFSET('Lookup Data'!$E$40,,_xlpm.x,_xlpm.y,),INDEX(_xlpm.z,RANDBETWEEN(1,_xlpm.y)))</f>
        <v>Mountain Bikes</v>
      </c>
      <c r="I916" s="48">
        <f t="shared" ca="1" si="29"/>
        <v>3900</v>
      </c>
      <c r="J916" s="35">
        <f t="shared" ca="1" si="28"/>
        <v>0.65</v>
      </c>
    </row>
    <row r="917" spans="6:10" x14ac:dyDescent="0.2">
      <c r="F917" cm="1">
        <f t="array" aca="1" ref="F917" ca="1">INDEX(LU_Years,RANDBETWEEN(1,COUNTA(LU_Years)))</f>
        <v>2021</v>
      </c>
      <c r="G917" t="str" cm="1">
        <f t="array" aca="1" ref="G917" ca="1">INDEX(LU_Categories,RANDBETWEEN(1,COUNTA(LU_Categories)))</f>
        <v>Accessories</v>
      </c>
      <c r="H917" t="str" cm="1">
        <f t="array" aca="1" ref="H917" ca="1">_xlfn.LET(_xlpm.x,MATCH(G917,LU_Categories,0),_xlpm.y,OFFSET('Lookup Data'!$E$37,,_xlpm.x),_xlpm.z,OFFSET('Lookup Data'!$E$40,,_xlpm.x,_xlpm.y,),INDEX(_xlpm.z,RANDBETWEEN(1,_xlpm.y)))</f>
        <v>Lights</v>
      </c>
      <c r="I917" s="48">
        <f t="shared" ca="1" si="29"/>
        <v>2100</v>
      </c>
      <c r="J917" s="35">
        <f t="shared" ca="1" si="28"/>
        <v>0.95</v>
      </c>
    </row>
    <row r="918" spans="6:10" x14ac:dyDescent="0.2">
      <c r="F918" cm="1">
        <f t="array" aca="1" ref="F918" ca="1">INDEX(LU_Years,RANDBETWEEN(1,COUNTA(LU_Years)))</f>
        <v>2022</v>
      </c>
      <c r="G918" t="str" cm="1">
        <f t="array" aca="1" ref="G918" ca="1">INDEX(LU_Categories,RANDBETWEEN(1,COUNTA(LU_Categories)))</f>
        <v>Bikes</v>
      </c>
      <c r="H918" t="str" cm="1">
        <f t="array" aca="1" ref="H918" ca="1">_xlfn.LET(_xlpm.x,MATCH(G918,LU_Categories,0),_xlpm.y,OFFSET('Lookup Data'!$E$37,,_xlpm.x),_xlpm.z,OFFSET('Lookup Data'!$E$40,,_xlpm.x,_xlpm.y,),INDEX(_xlpm.z,RANDBETWEEN(1,_xlpm.y)))</f>
        <v>Mountain Bikes</v>
      </c>
      <c r="I918" s="48">
        <f t="shared" ca="1" si="29"/>
        <v>3500</v>
      </c>
      <c r="J918" s="35">
        <f t="shared" ca="1" si="28"/>
        <v>0.25</v>
      </c>
    </row>
    <row r="919" spans="6:10" x14ac:dyDescent="0.2">
      <c r="F919" cm="1">
        <f t="array" aca="1" ref="F919" ca="1">INDEX(LU_Years,RANDBETWEEN(1,COUNTA(LU_Years)))</f>
        <v>2022</v>
      </c>
      <c r="G919" t="str" cm="1">
        <f t="array" aca="1" ref="G919" ca="1">INDEX(LU_Categories,RANDBETWEEN(1,COUNTA(LU_Categories)))</f>
        <v>Accessories</v>
      </c>
      <c r="H919" t="str" cm="1">
        <f t="array" aca="1" ref="H919" ca="1">_xlfn.LET(_xlpm.x,MATCH(G919,LU_Categories,0),_xlpm.y,OFFSET('Lookup Data'!$E$37,,_xlpm.x),_xlpm.z,OFFSET('Lookup Data'!$E$40,,_xlpm.x,_xlpm.y,),INDEX(_xlpm.z,RANDBETWEEN(1,_xlpm.y)))</f>
        <v>Tyres and Tubes</v>
      </c>
      <c r="I919" s="48">
        <f t="shared" ca="1" si="29"/>
        <v>3400</v>
      </c>
      <c r="J919" s="35">
        <f t="shared" ca="1" si="28"/>
        <v>0.1</v>
      </c>
    </row>
    <row r="920" spans="6:10" x14ac:dyDescent="0.2">
      <c r="F920" cm="1">
        <f t="array" aca="1" ref="F920" ca="1">INDEX(LU_Years,RANDBETWEEN(1,COUNTA(LU_Years)))</f>
        <v>2021</v>
      </c>
      <c r="G920" t="str" cm="1">
        <f t="array" aca="1" ref="G920" ca="1">INDEX(LU_Categories,RANDBETWEEN(1,COUNTA(LU_Categories)))</f>
        <v>Components</v>
      </c>
      <c r="H920" t="str" cm="1">
        <f t="array" aca="1" ref="H920" ca="1">_xlfn.LET(_xlpm.x,MATCH(G920,LU_Categories,0),_xlpm.y,OFFSET('Lookup Data'!$E$37,,_xlpm.x),_xlpm.z,OFFSET('Lookup Data'!$E$40,,_xlpm.x,_xlpm.y,),INDEX(_xlpm.z,RANDBETWEEN(1,_xlpm.y)))</f>
        <v>Wheels</v>
      </c>
      <c r="I920" s="48">
        <f t="shared" ca="1" si="29"/>
        <v>1600</v>
      </c>
      <c r="J920" s="35">
        <f t="shared" ca="1" si="28"/>
        <v>0.65</v>
      </c>
    </row>
    <row r="921" spans="6:10" x14ac:dyDescent="0.2">
      <c r="F921" cm="1">
        <f t="array" aca="1" ref="F921" ca="1">INDEX(LU_Years,RANDBETWEEN(1,COUNTA(LU_Years)))</f>
        <v>2021</v>
      </c>
      <c r="G921" t="str" cm="1">
        <f t="array" aca="1" ref="G921" ca="1">INDEX(LU_Categories,RANDBETWEEN(1,COUNTA(LU_Categories)))</f>
        <v>Clothing</v>
      </c>
      <c r="H921" t="str" cm="1">
        <f t="array" aca="1" ref="H921" ca="1">_xlfn.LET(_xlpm.x,MATCH(G921,LU_Categories,0),_xlpm.y,OFFSET('Lookup Data'!$E$37,,_xlpm.x),_xlpm.z,OFFSET('Lookup Data'!$E$40,,_xlpm.x,_xlpm.y,),INDEX(_xlpm.z,RANDBETWEEN(1,_xlpm.y)))</f>
        <v>Vests</v>
      </c>
      <c r="I921" s="48">
        <f t="shared" ca="1" si="29"/>
        <v>2000</v>
      </c>
      <c r="J921" s="35">
        <f t="shared" ca="1" si="28"/>
        <v>0.95</v>
      </c>
    </row>
    <row r="922" spans="6:10" x14ac:dyDescent="0.2">
      <c r="F922" cm="1">
        <f t="array" aca="1" ref="F922" ca="1">INDEX(LU_Years,RANDBETWEEN(1,COUNTA(LU_Years)))</f>
        <v>2021</v>
      </c>
      <c r="G922" t="str" cm="1">
        <f t="array" aca="1" ref="G922" ca="1">INDEX(LU_Categories,RANDBETWEEN(1,COUNTA(LU_Categories)))</f>
        <v>Bikes</v>
      </c>
      <c r="H922" t="str" cm="1">
        <f t="array" aca="1" ref="H922" ca="1">_xlfn.LET(_xlpm.x,MATCH(G922,LU_Categories,0),_xlpm.y,OFFSET('Lookup Data'!$E$37,,_xlpm.x),_xlpm.z,OFFSET('Lookup Data'!$E$40,,_xlpm.x,_xlpm.y,),INDEX(_xlpm.z,RANDBETWEEN(1,_xlpm.y)))</f>
        <v>Cargo Bikes</v>
      </c>
      <c r="I922" s="48">
        <f t="shared" ca="1" si="29"/>
        <v>400</v>
      </c>
      <c r="J922" s="35">
        <f t="shared" ca="1" si="28"/>
        <v>0.4</v>
      </c>
    </row>
    <row r="923" spans="6:10" x14ac:dyDescent="0.2">
      <c r="F923" cm="1">
        <f t="array" aca="1" ref="F923" ca="1">INDEX(LU_Years,RANDBETWEEN(1,COUNTA(LU_Years)))</f>
        <v>2021</v>
      </c>
      <c r="G923" t="str" cm="1">
        <f t="array" aca="1" ref="G923" ca="1">INDEX(LU_Categories,RANDBETWEEN(1,COUNTA(LU_Categories)))</f>
        <v>Bikes</v>
      </c>
      <c r="H923" t="str" cm="1">
        <f t="array" aca="1" ref="H923" ca="1">_xlfn.LET(_xlpm.x,MATCH(G923,LU_Categories,0),_xlpm.y,OFFSET('Lookup Data'!$E$37,,_xlpm.x),_xlpm.z,OFFSET('Lookup Data'!$E$40,,_xlpm.x,_xlpm.y,),INDEX(_xlpm.z,RANDBETWEEN(1,_xlpm.y)))</f>
        <v>Mountain Bikes</v>
      </c>
      <c r="I923" s="48">
        <f t="shared" ca="1" si="29"/>
        <v>2500</v>
      </c>
      <c r="J923" s="35">
        <f t="shared" ca="1" si="28"/>
        <v>0.95</v>
      </c>
    </row>
    <row r="924" spans="6:10" x14ac:dyDescent="0.2">
      <c r="F924" cm="1">
        <f t="array" aca="1" ref="F924" ca="1">INDEX(LU_Years,RANDBETWEEN(1,COUNTA(LU_Years)))</f>
        <v>2020</v>
      </c>
      <c r="G924" t="str" cm="1">
        <f t="array" aca="1" ref="G924" ca="1">INDEX(LU_Categories,RANDBETWEEN(1,COUNTA(LU_Categories)))</f>
        <v>Components</v>
      </c>
      <c r="H924" t="str" cm="1">
        <f t="array" aca="1" ref="H924" ca="1">_xlfn.LET(_xlpm.x,MATCH(G924,LU_Categories,0),_xlpm.y,OFFSET('Lookup Data'!$E$37,,_xlpm.x),_xlpm.z,OFFSET('Lookup Data'!$E$40,,_xlpm.x,_xlpm.y,),INDEX(_xlpm.z,RANDBETWEEN(1,_xlpm.y)))</f>
        <v>Handlebars</v>
      </c>
      <c r="I924" s="48">
        <f t="shared" ca="1" si="29"/>
        <v>100</v>
      </c>
      <c r="J924" s="35">
        <f t="shared" ca="1" si="28"/>
        <v>0.3</v>
      </c>
    </row>
    <row r="925" spans="6:10" x14ac:dyDescent="0.2">
      <c r="F925" cm="1">
        <f t="array" aca="1" ref="F925" ca="1">INDEX(LU_Years,RANDBETWEEN(1,COUNTA(LU_Years)))</f>
        <v>2022</v>
      </c>
      <c r="G925" t="str" cm="1">
        <f t="array" aca="1" ref="G925" ca="1">INDEX(LU_Categories,RANDBETWEEN(1,COUNTA(LU_Categories)))</f>
        <v>Clothing</v>
      </c>
      <c r="H925" t="str" cm="1">
        <f t="array" aca="1" ref="H925" ca="1">_xlfn.LET(_xlpm.x,MATCH(G925,LU_Categories,0),_xlpm.y,OFFSET('Lookup Data'!$E$37,,_xlpm.x),_xlpm.z,OFFSET('Lookup Data'!$E$40,,_xlpm.x,_xlpm.y,),INDEX(_xlpm.z,RANDBETWEEN(1,_xlpm.y)))</f>
        <v>Gloves</v>
      </c>
      <c r="I925" s="48">
        <f t="shared" ca="1" si="29"/>
        <v>900</v>
      </c>
      <c r="J925" s="35">
        <f t="shared" ca="1" si="28"/>
        <v>0.65</v>
      </c>
    </row>
    <row r="926" spans="6:10" x14ac:dyDescent="0.2">
      <c r="F926" cm="1">
        <f t="array" aca="1" ref="F926" ca="1">INDEX(LU_Years,RANDBETWEEN(1,COUNTA(LU_Years)))</f>
        <v>2021</v>
      </c>
      <c r="G926" t="str" cm="1">
        <f t="array" aca="1" ref="G926" ca="1">INDEX(LU_Categories,RANDBETWEEN(1,COUNTA(LU_Categories)))</f>
        <v>Components</v>
      </c>
      <c r="H926" t="str" cm="1">
        <f t="array" aca="1" ref="H926" ca="1">_xlfn.LET(_xlpm.x,MATCH(G926,LU_Categories,0),_xlpm.y,OFFSET('Lookup Data'!$E$37,,_xlpm.x),_xlpm.z,OFFSET('Lookup Data'!$E$40,,_xlpm.x,_xlpm.y,),INDEX(_xlpm.z,RANDBETWEEN(1,_xlpm.y)))</f>
        <v>Brakes</v>
      </c>
      <c r="I926" s="48">
        <f t="shared" ca="1" si="29"/>
        <v>1500</v>
      </c>
      <c r="J926" s="35">
        <f t="shared" ca="1" si="28"/>
        <v>0.65</v>
      </c>
    </row>
    <row r="927" spans="6:10" x14ac:dyDescent="0.2">
      <c r="F927" cm="1">
        <f t="array" aca="1" ref="F927" ca="1">INDEX(LU_Years,RANDBETWEEN(1,COUNTA(LU_Years)))</f>
        <v>2021</v>
      </c>
      <c r="G927" t="str" cm="1">
        <f t="array" aca="1" ref="G927" ca="1">INDEX(LU_Categories,RANDBETWEEN(1,COUNTA(LU_Categories)))</f>
        <v>Components</v>
      </c>
      <c r="H927" t="str" cm="1">
        <f t="array" aca="1" ref="H927" ca="1">_xlfn.LET(_xlpm.x,MATCH(G927,LU_Categories,0),_xlpm.y,OFFSET('Lookup Data'!$E$37,,_xlpm.x),_xlpm.z,OFFSET('Lookup Data'!$E$40,,_xlpm.x,_xlpm.y,),INDEX(_xlpm.z,RANDBETWEEN(1,_xlpm.y)))</f>
        <v>Pedals</v>
      </c>
      <c r="I927" s="48">
        <f t="shared" ca="1" si="29"/>
        <v>1400</v>
      </c>
      <c r="J927" s="35">
        <f t="shared" ca="1" si="28"/>
        <v>0.45</v>
      </c>
    </row>
    <row r="928" spans="6:10" x14ac:dyDescent="0.2">
      <c r="F928" cm="1">
        <f t="array" aca="1" ref="F928" ca="1">INDEX(LU_Years,RANDBETWEEN(1,COUNTA(LU_Years)))</f>
        <v>2022</v>
      </c>
      <c r="G928" t="str" cm="1">
        <f t="array" aca="1" ref="G928" ca="1">INDEX(LU_Categories,RANDBETWEEN(1,COUNTA(LU_Categories)))</f>
        <v>Bikes</v>
      </c>
      <c r="H928" t="str" cm="1">
        <f t="array" aca="1" ref="H928" ca="1">_xlfn.LET(_xlpm.x,MATCH(G928,LU_Categories,0),_xlpm.y,OFFSET('Lookup Data'!$E$37,,_xlpm.x),_xlpm.z,OFFSET('Lookup Data'!$E$40,,_xlpm.x,_xlpm.y,),INDEX(_xlpm.z,RANDBETWEEN(1,_xlpm.y)))</f>
        <v>Cargo Bikes</v>
      </c>
      <c r="I928" s="48">
        <f t="shared" ca="1" si="29"/>
        <v>1900</v>
      </c>
      <c r="J928" s="35">
        <f t="shared" ca="1" si="28"/>
        <v>0.65</v>
      </c>
    </row>
    <row r="929" spans="6:10" x14ac:dyDescent="0.2">
      <c r="F929" cm="1">
        <f t="array" aca="1" ref="F929" ca="1">INDEX(LU_Years,RANDBETWEEN(1,COUNTA(LU_Years)))</f>
        <v>2020</v>
      </c>
      <c r="G929" t="str" cm="1">
        <f t="array" aca="1" ref="G929" ca="1">INDEX(LU_Categories,RANDBETWEEN(1,COUNTA(LU_Categories)))</f>
        <v>Clothing</v>
      </c>
      <c r="H929" t="str" cm="1">
        <f t="array" aca="1" ref="H929" ca="1">_xlfn.LET(_xlpm.x,MATCH(G929,LU_Categories,0),_xlpm.y,OFFSET('Lookup Data'!$E$37,,_xlpm.x),_xlpm.z,OFFSET('Lookup Data'!$E$40,,_xlpm.x,_xlpm.y,),INDEX(_xlpm.z,RANDBETWEEN(1,_xlpm.y)))</f>
        <v>Jerseys</v>
      </c>
      <c r="I929" s="48">
        <f t="shared" ca="1" si="29"/>
        <v>1900</v>
      </c>
      <c r="J929" s="35">
        <f t="shared" ca="1" si="28"/>
        <v>0.4</v>
      </c>
    </row>
    <row r="930" spans="6:10" x14ac:dyDescent="0.2">
      <c r="F930" cm="1">
        <f t="array" aca="1" ref="F930" ca="1">INDEX(LU_Years,RANDBETWEEN(1,COUNTA(LU_Years)))</f>
        <v>2020</v>
      </c>
      <c r="G930" t="str" cm="1">
        <f t="array" aca="1" ref="G930" ca="1">INDEX(LU_Categories,RANDBETWEEN(1,COUNTA(LU_Categories)))</f>
        <v>Components</v>
      </c>
      <c r="H930" t="str" cm="1">
        <f t="array" aca="1" ref="H930" ca="1">_xlfn.LET(_xlpm.x,MATCH(G930,LU_Categories,0),_xlpm.y,OFFSET('Lookup Data'!$E$37,,_xlpm.x),_xlpm.z,OFFSET('Lookup Data'!$E$40,,_xlpm.x,_xlpm.y,),INDEX(_xlpm.z,RANDBETWEEN(1,_xlpm.y)))</f>
        <v>Brakes</v>
      </c>
      <c r="I930" s="48">
        <f t="shared" ca="1" si="29"/>
        <v>3900</v>
      </c>
      <c r="J930" s="35">
        <f t="shared" ca="1" si="28"/>
        <v>0.8</v>
      </c>
    </row>
    <row r="931" spans="6:10" x14ac:dyDescent="0.2">
      <c r="F931" cm="1">
        <f t="array" aca="1" ref="F931" ca="1">INDEX(LU_Years,RANDBETWEEN(1,COUNTA(LU_Years)))</f>
        <v>2020</v>
      </c>
      <c r="G931" t="str" cm="1">
        <f t="array" aca="1" ref="G931" ca="1">INDEX(LU_Categories,RANDBETWEEN(1,COUNTA(LU_Categories)))</f>
        <v>Accessories</v>
      </c>
      <c r="H931" t="str" cm="1">
        <f t="array" aca="1" ref="H931" ca="1">_xlfn.LET(_xlpm.x,MATCH(G931,LU_Categories,0),_xlpm.y,OFFSET('Lookup Data'!$E$37,,_xlpm.x),_xlpm.z,OFFSET('Lookup Data'!$E$40,,_xlpm.x,_xlpm.y,),INDEX(_xlpm.z,RANDBETWEEN(1,_xlpm.y)))</f>
        <v>Locks</v>
      </c>
      <c r="I931" s="48">
        <f t="shared" ca="1" si="29"/>
        <v>400</v>
      </c>
      <c r="J931" s="35">
        <f t="shared" ca="1" si="28"/>
        <v>0.95</v>
      </c>
    </row>
    <row r="932" spans="6:10" x14ac:dyDescent="0.2">
      <c r="F932" cm="1">
        <f t="array" aca="1" ref="F932" ca="1">INDEX(LU_Years,RANDBETWEEN(1,COUNTA(LU_Years)))</f>
        <v>2020</v>
      </c>
      <c r="G932" t="str" cm="1">
        <f t="array" aca="1" ref="G932" ca="1">INDEX(LU_Categories,RANDBETWEEN(1,COUNTA(LU_Categories)))</f>
        <v>Components</v>
      </c>
      <c r="H932" t="str" cm="1">
        <f t="array" aca="1" ref="H932" ca="1">_xlfn.LET(_xlpm.x,MATCH(G932,LU_Categories,0),_xlpm.y,OFFSET('Lookup Data'!$E$37,,_xlpm.x),_xlpm.z,OFFSET('Lookup Data'!$E$40,,_xlpm.x,_xlpm.y,),INDEX(_xlpm.z,RANDBETWEEN(1,_xlpm.y)))</f>
        <v>Bottom Brackets</v>
      </c>
      <c r="I932" s="48">
        <f t="shared" ca="1" si="29"/>
        <v>200</v>
      </c>
      <c r="J932" s="35">
        <f t="shared" ca="1" si="28"/>
        <v>0.95</v>
      </c>
    </row>
    <row r="933" spans="6:10" x14ac:dyDescent="0.2">
      <c r="F933" cm="1">
        <f t="array" aca="1" ref="F933" ca="1">INDEX(LU_Years,RANDBETWEEN(1,COUNTA(LU_Years)))</f>
        <v>2020</v>
      </c>
      <c r="G933" t="str" cm="1">
        <f t="array" aca="1" ref="G933" ca="1">INDEX(LU_Categories,RANDBETWEEN(1,COUNTA(LU_Categories)))</f>
        <v>Clothing</v>
      </c>
      <c r="H933" t="str" cm="1">
        <f t="array" aca="1" ref="H933" ca="1">_xlfn.LET(_xlpm.x,MATCH(G933,LU_Categories,0),_xlpm.y,OFFSET('Lookup Data'!$E$37,,_xlpm.x),_xlpm.z,OFFSET('Lookup Data'!$E$40,,_xlpm.x,_xlpm.y,),INDEX(_xlpm.z,RANDBETWEEN(1,_xlpm.y)))</f>
        <v>Socks</v>
      </c>
      <c r="I933" s="48">
        <f t="shared" ca="1" si="29"/>
        <v>3100</v>
      </c>
      <c r="J933" s="35">
        <f t="shared" ca="1" si="28"/>
        <v>0.95</v>
      </c>
    </row>
    <row r="934" spans="6:10" x14ac:dyDescent="0.2">
      <c r="F934" cm="1">
        <f t="array" aca="1" ref="F934" ca="1">INDEX(LU_Years,RANDBETWEEN(1,COUNTA(LU_Years)))</f>
        <v>2022</v>
      </c>
      <c r="G934" t="str" cm="1">
        <f t="array" aca="1" ref="G934" ca="1">INDEX(LU_Categories,RANDBETWEEN(1,COUNTA(LU_Categories)))</f>
        <v>Accessories</v>
      </c>
      <c r="H934" t="str" cm="1">
        <f t="array" aca="1" ref="H934" ca="1">_xlfn.LET(_xlpm.x,MATCH(G934,LU_Categories,0),_xlpm.y,OFFSET('Lookup Data'!$E$37,,_xlpm.x),_xlpm.z,OFFSET('Lookup Data'!$E$40,,_xlpm.x,_xlpm.y,),INDEX(_xlpm.z,RANDBETWEEN(1,_xlpm.y)))</f>
        <v>Pumps</v>
      </c>
      <c r="I934" s="48">
        <f t="shared" ca="1" si="29"/>
        <v>2700</v>
      </c>
      <c r="J934" s="35">
        <f t="shared" ca="1" si="28"/>
        <v>0.25</v>
      </c>
    </row>
    <row r="935" spans="6:10" x14ac:dyDescent="0.2">
      <c r="F935" cm="1">
        <f t="array" aca="1" ref="F935" ca="1">INDEX(LU_Years,RANDBETWEEN(1,COUNTA(LU_Years)))</f>
        <v>2020</v>
      </c>
      <c r="G935" t="str" cm="1">
        <f t="array" aca="1" ref="G935" ca="1">INDEX(LU_Categories,RANDBETWEEN(1,COUNTA(LU_Categories)))</f>
        <v>Components</v>
      </c>
      <c r="H935" t="str" cm="1">
        <f t="array" aca="1" ref="H935" ca="1">_xlfn.LET(_xlpm.x,MATCH(G935,LU_Categories,0),_xlpm.y,OFFSET('Lookup Data'!$E$37,,_xlpm.x),_xlpm.z,OFFSET('Lookup Data'!$E$40,,_xlpm.x,_xlpm.y,),INDEX(_xlpm.z,RANDBETWEEN(1,_xlpm.y)))</f>
        <v>Brakes</v>
      </c>
      <c r="I935" s="48">
        <f t="shared" ca="1" si="29"/>
        <v>1900</v>
      </c>
      <c r="J935" s="35">
        <f t="shared" ca="1" si="28"/>
        <v>0.75</v>
      </c>
    </row>
    <row r="936" spans="6:10" x14ac:dyDescent="0.2">
      <c r="F936" cm="1">
        <f t="array" aca="1" ref="F936" ca="1">INDEX(LU_Years,RANDBETWEEN(1,COUNTA(LU_Years)))</f>
        <v>2022</v>
      </c>
      <c r="G936" t="str" cm="1">
        <f t="array" aca="1" ref="G936" ca="1">INDEX(LU_Categories,RANDBETWEEN(1,COUNTA(LU_Categories)))</f>
        <v>Clothing</v>
      </c>
      <c r="H936" t="str" cm="1">
        <f t="array" aca="1" ref="H936" ca="1">_xlfn.LET(_xlpm.x,MATCH(G936,LU_Categories,0),_xlpm.y,OFFSET('Lookup Data'!$E$37,,_xlpm.x),_xlpm.z,OFFSET('Lookup Data'!$E$40,,_xlpm.x,_xlpm.y,),INDEX(_xlpm.z,RANDBETWEEN(1,_xlpm.y)))</f>
        <v>Socks</v>
      </c>
      <c r="I936" s="48">
        <f t="shared" ca="1" si="29"/>
        <v>3700</v>
      </c>
      <c r="J936" s="35">
        <f t="shared" ca="1" si="28"/>
        <v>0.1</v>
      </c>
    </row>
    <row r="937" spans="6:10" x14ac:dyDescent="0.2">
      <c r="F937" cm="1">
        <f t="array" aca="1" ref="F937" ca="1">INDEX(LU_Years,RANDBETWEEN(1,COUNTA(LU_Years)))</f>
        <v>2020</v>
      </c>
      <c r="G937" t="str" cm="1">
        <f t="array" aca="1" ref="G937" ca="1">INDEX(LU_Categories,RANDBETWEEN(1,COUNTA(LU_Categories)))</f>
        <v>Accessories</v>
      </c>
      <c r="H937" t="str" cm="1">
        <f t="array" aca="1" ref="H937" ca="1">_xlfn.LET(_xlpm.x,MATCH(G937,LU_Categories,0),_xlpm.y,OFFSET('Lookup Data'!$E$37,,_xlpm.x),_xlpm.z,OFFSET('Lookup Data'!$E$40,,_xlpm.x,_xlpm.y,),INDEX(_xlpm.z,RANDBETWEEN(1,_xlpm.y)))</f>
        <v>Lights</v>
      </c>
      <c r="I937" s="48">
        <f t="shared" ca="1" si="29"/>
        <v>3500</v>
      </c>
      <c r="J937" s="35">
        <f t="shared" ca="1" si="28"/>
        <v>0.2</v>
      </c>
    </row>
    <row r="938" spans="6:10" x14ac:dyDescent="0.2">
      <c r="F938" cm="1">
        <f t="array" aca="1" ref="F938" ca="1">INDEX(LU_Years,RANDBETWEEN(1,COUNTA(LU_Years)))</f>
        <v>2020</v>
      </c>
      <c r="G938" t="str" cm="1">
        <f t="array" aca="1" ref="G938" ca="1">INDEX(LU_Categories,RANDBETWEEN(1,COUNTA(LU_Categories)))</f>
        <v>Bikes</v>
      </c>
      <c r="H938" t="str" cm="1">
        <f t="array" aca="1" ref="H938" ca="1">_xlfn.LET(_xlpm.x,MATCH(G938,LU_Categories,0),_xlpm.y,OFFSET('Lookup Data'!$E$37,,_xlpm.x),_xlpm.z,OFFSET('Lookup Data'!$E$40,,_xlpm.x,_xlpm.y,),INDEX(_xlpm.z,RANDBETWEEN(1,_xlpm.y)))</f>
        <v>Cargo Bikes</v>
      </c>
      <c r="I938" s="48">
        <f t="shared" ca="1" si="29"/>
        <v>3100</v>
      </c>
      <c r="J938" s="35">
        <f t="shared" ca="1" si="28"/>
        <v>0.6</v>
      </c>
    </row>
    <row r="939" spans="6:10" x14ac:dyDescent="0.2">
      <c r="F939" cm="1">
        <f t="array" aca="1" ref="F939" ca="1">INDEX(LU_Years,RANDBETWEEN(1,COUNTA(LU_Years)))</f>
        <v>2020</v>
      </c>
      <c r="G939" t="str" cm="1">
        <f t="array" aca="1" ref="G939" ca="1">INDEX(LU_Categories,RANDBETWEEN(1,COUNTA(LU_Categories)))</f>
        <v>Clothing</v>
      </c>
      <c r="H939" t="str" cm="1">
        <f t="array" aca="1" ref="H939" ca="1">_xlfn.LET(_xlpm.x,MATCH(G939,LU_Categories,0),_xlpm.y,OFFSET('Lookup Data'!$E$37,,_xlpm.x),_xlpm.z,OFFSET('Lookup Data'!$E$40,,_xlpm.x,_xlpm.y,),INDEX(_xlpm.z,RANDBETWEEN(1,_xlpm.y)))</f>
        <v>Gloves</v>
      </c>
      <c r="I939" s="48">
        <f t="shared" ca="1" si="29"/>
        <v>1400</v>
      </c>
      <c r="J939" s="35">
        <f t="shared" ca="1" si="28"/>
        <v>0.1</v>
      </c>
    </row>
    <row r="940" spans="6:10" x14ac:dyDescent="0.2">
      <c r="F940" cm="1">
        <f t="array" aca="1" ref="F940" ca="1">INDEX(LU_Years,RANDBETWEEN(1,COUNTA(LU_Years)))</f>
        <v>2021</v>
      </c>
      <c r="G940" t="str" cm="1">
        <f t="array" aca="1" ref="G940" ca="1">INDEX(LU_Categories,RANDBETWEEN(1,COUNTA(LU_Categories)))</f>
        <v>Components</v>
      </c>
      <c r="H940" t="str" cm="1">
        <f t="array" aca="1" ref="H940" ca="1">_xlfn.LET(_xlpm.x,MATCH(G940,LU_Categories,0),_xlpm.y,OFFSET('Lookup Data'!$E$37,,_xlpm.x),_xlpm.z,OFFSET('Lookup Data'!$E$40,,_xlpm.x,_xlpm.y,),INDEX(_xlpm.z,RANDBETWEEN(1,_xlpm.y)))</f>
        <v>Brakes</v>
      </c>
      <c r="I940" s="48">
        <f t="shared" ca="1" si="29"/>
        <v>3300</v>
      </c>
      <c r="J940" s="35">
        <f t="shared" ca="1" si="28"/>
        <v>0.05</v>
      </c>
    </row>
    <row r="941" spans="6:10" x14ac:dyDescent="0.2">
      <c r="F941" cm="1">
        <f t="array" aca="1" ref="F941" ca="1">INDEX(LU_Years,RANDBETWEEN(1,COUNTA(LU_Years)))</f>
        <v>2020</v>
      </c>
      <c r="G941" t="str" cm="1">
        <f t="array" aca="1" ref="G941" ca="1">INDEX(LU_Categories,RANDBETWEEN(1,COUNTA(LU_Categories)))</f>
        <v>Clothing</v>
      </c>
      <c r="H941" t="str" cm="1">
        <f t="array" aca="1" ref="H941" ca="1">_xlfn.LET(_xlpm.x,MATCH(G941,LU_Categories,0),_xlpm.y,OFFSET('Lookup Data'!$E$37,,_xlpm.x),_xlpm.z,OFFSET('Lookup Data'!$E$40,,_xlpm.x,_xlpm.y,),INDEX(_xlpm.z,RANDBETWEEN(1,_xlpm.y)))</f>
        <v>Socks</v>
      </c>
      <c r="I941" s="48">
        <f t="shared" ca="1" si="29"/>
        <v>1700</v>
      </c>
      <c r="J941" s="35">
        <f t="shared" ca="1" si="28"/>
        <v>0.15</v>
      </c>
    </row>
    <row r="942" spans="6:10" x14ac:dyDescent="0.2">
      <c r="F942" cm="1">
        <f t="array" aca="1" ref="F942" ca="1">INDEX(LU_Years,RANDBETWEEN(1,COUNTA(LU_Years)))</f>
        <v>2021</v>
      </c>
      <c r="G942" t="str" cm="1">
        <f t="array" aca="1" ref="G942" ca="1">INDEX(LU_Categories,RANDBETWEEN(1,COUNTA(LU_Categories)))</f>
        <v>Components</v>
      </c>
      <c r="H942" t="str" cm="1">
        <f t="array" aca="1" ref="H942" ca="1">_xlfn.LET(_xlpm.x,MATCH(G942,LU_Categories,0),_xlpm.y,OFFSET('Lookup Data'!$E$37,,_xlpm.x),_xlpm.z,OFFSET('Lookup Data'!$E$40,,_xlpm.x,_xlpm.y,),INDEX(_xlpm.z,RANDBETWEEN(1,_xlpm.y)))</f>
        <v>Handlebars</v>
      </c>
      <c r="I942" s="48">
        <f t="shared" ca="1" si="29"/>
        <v>500</v>
      </c>
      <c r="J942" s="35">
        <f t="shared" ca="1" si="28"/>
        <v>0.4</v>
      </c>
    </row>
    <row r="943" spans="6:10" x14ac:dyDescent="0.2">
      <c r="F943" cm="1">
        <f t="array" aca="1" ref="F943" ca="1">INDEX(LU_Years,RANDBETWEEN(1,COUNTA(LU_Years)))</f>
        <v>2020</v>
      </c>
      <c r="G943" t="str" cm="1">
        <f t="array" aca="1" ref="G943" ca="1">INDEX(LU_Categories,RANDBETWEEN(1,COUNTA(LU_Categories)))</f>
        <v>Clothing</v>
      </c>
      <c r="H943" t="str" cm="1">
        <f t="array" aca="1" ref="H943" ca="1">_xlfn.LET(_xlpm.x,MATCH(G943,LU_Categories,0),_xlpm.y,OFFSET('Lookup Data'!$E$37,,_xlpm.x),_xlpm.z,OFFSET('Lookup Data'!$E$40,,_xlpm.x,_xlpm.y,),INDEX(_xlpm.z,RANDBETWEEN(1,_xlpm.y)))</f>
        <v>Socks</v>
      </c>
      <c r="I943" s="48">
        <f t="shared" ca="1" si="29"/>
        <v>100</v>
      </c>
      <c r="J943" s="35">
        <f t="shared" ca="1" si="28"/>
        <v>0.7</v>
      </c>
    </row>
    <row r="944" spans="6:10" x14ac:dyDescent="0.2">
      <c r="F944" cm="1">
        <f t="array" aca="1" ref="F944" ca="1">INDEX(LU_Years,RANDBETWEEN(1,COUNTA(LU_Years)))</f>
        <v>2020</v>
      </c>
      <c r="G944" t="str" cm="1">
        <f t="array" aca="1" ref="G944" ca="1">INDEX(LU_Categories,RANDBETWEEN(1,COUNTA(LU_Categories)))</f>
        <v>Clothing</v>
      </c>
      <c r="H944" t="str" cm="1">
        <f t="array" aca="1" ref="H944" ca="1">_xlfn.LET(_xlpm.x,MATCH(G944,LU_Categories,0),_xlpm.y,OFFSET('Lookup Data'!$E$37,,_xlpm.x),_xlpm.z,OFFSET('Lookup Data'!$E$40,,_xlpm.x,_xlpm.y,),INDEX(_xlpm.z,RANDBETWEEN(1,_xlpm.y)))</f>
        <v>Vests</v>
      </c>
      <c r="I944" s="48">
        <f t="shared" ca="1" si="29"/>
        <v>1300</v>
      </c>
      <c r="J944" s="35">
        <f t="shared" ca="1" si="28"/>
        <v>0.9</v>
      </c>
    </row>
    <row r="945" spans="6:10" x14ac:dyDescent="0.2">
      <c r="F945" cm="1">
        <f t="array" aca="1" ref="F945" ca="1">INDEX(LU_Years,RANDBETWEEN(1,COUNTA(LU_Years)))</f>
        <v>2022</v>
      </c>
      <c r="G945" t="str" cm="1">
        <f t="array" aca="1" ref="G945" ca="1">INDEX(LU_Categories,RANDBETWEEN(1,COUNTA(LU_Categories)))</f>
        <v>Clothing</v>
      </c>
      <c r="H945" t="str" cm="1">
        <f t="array" aca="1" ref="H945" ca="1">_xlfn.LET(_xlpm.x,MATCH(G945,LU_Categories,0),_xlpm.y,OFFSET('Lookup Data'!$E$37,,_xlpm.x),_xlpm.z,OFFSET('Lookup Data'!$E$40,,_xlpm.x,_xlpm.y,),INDEX(_xlpm.z,RANDBETWEEN(1,_xlpm.y)))</f>
        <v>Caps</v>
      </c>
      <c r="I945" s="48">
        <f t="shared" ca="1" si="29"/>
        <v>2900</v>
      </c>
      <c r="J945" s="35">
        <f t="shared" ca="1" si="28"/>
        <v>0.45</v>
      </c>
    </row>
    <row r="946" spans="6:10" x14ac:dyDescent="0.2">
      <c r="F946" cm="1">
        <f t="array" aca="1" ref="F946" ca="1">INDEX(LU_Years,RANDBETWEEN(1,COUNTA(LU_Years)))</f>
        <v>2021</v>
      </c>
      <c r="G946" t="str" cm="1">
        <f t="array" aca="1" ref="G946" ca="1">INDEX(LU_Categories,RANDBETWEEN(1,COUNTA(LU_Categories)))</f>
        <v>Components</v>
      </c>
      <c r="H946" t="str" cm="1">
        <f t="array" aca="1" ref="H946" ca="1">_xlfn.LET(_xlpm.x,MATCH(G946,LU_Categories,0),_xlpm.y,OFFSET('Lookup Data'!$E$37,,_xlpm.x),_xlpm.z,OFFSET('Lookup Data'!$E$40,,_xlpm.x,_xlpm.y,),INDEX(_xlpm.z,RANDBETWEEN(1,_xlpm.y)))</f>
        <v>Pedals</v>
      </c>
      <c r="I946" s="48">
        <f t="shared" ca="1" si="29"/>
        <v>4000</v>
      </c>
      <c r="J946" s="35">
        <f t="shared" ca="1" si="28"/>
        <v>0.35</v>
      </c>
    </row>
    <row r="947" spans="6:10" x14ac:dyDescent="0.2">
      <c r="F947" cm="1">
        <f t="array" aca="1" ref="F947" ca="1">INDEX(LU_Years,RANDBETWEEN(1,COUNTA(LU_Years)))</f>
        <v>2021</v>
      </c>
      <c r="G947" t="str" cm="1">
        <f t="array" aca="1" ref="G947" ca="1">INDEX(LU_Categories,RANDBETWEEN(1,COUNTA(LU_Categories)))</f>
        <v>Accessories</v>
      </c>
      <c r="H947" t="str" cm="1">
        <f t="array" aca="1" ref="H947" ca="1">_xlfn.LET(_xlpm.x,MATCH(G947,LU_Categories,0),_xlpm.y,OFFSET('Lookup Data'!$E$37,,_xlpm.x),_xlpm.z,OFFSET('Lookup Data'!$E$40,,_xlpm.x,_xlpm.y,),INDEX(_xlpm.z,RANDBETWEEN(1,_xlpm.y)))</f>
        <v>Helmets</v>
      </c>
      <c r="I947" s="48">
        <f t="shared" ca="1" si="29"/>
        <v>2400</v>
      </c>
      <c r="J947" s="35">
        <f t="shared" ca="1" si="28"/>
        <v>0.7</v>
      </c>
    </row>
    <row r="948" spans="6:10" x14ac:dyDescent="0.2">
      <c r="F948" cm="1">
        <f t="array" aca="1" ref="F948" ca="1">INDEX(LU_Years,RANDBETWEEN(1,COUNTA(LU_Years)))</f>
        <v>2022</v>
      </c>
      <c r="G948" t="str" cm="1">
        <f t="array" aca="1" ref="G948" ca="1">INDEX(LU_Categories,RANDBETWEEN(1,COUNTA(LU_Categories)))</f>
        <v>Clothing</v>
      </c>
      <c r="H948" t="str" cm="1">
        <f t="array" aca="1" ref="H948" ca="1">_xlfn.LET(_xlpm.x,MATCH(G948,LU_Categories,0),_xlpm.y,OFFSET('Lookup Data'!$E$37,,_xlpm.x),_xlpm.z,OFFSET('Lookup Data'!$E$40,,_xlpm.x,_xlpm.y,),INDEX(_xlpm.z,RANDBETWEEN(1,_xlpm.y)))</f>
        <v>Vests</v>
      </c>
      <c r="I948" s="48">
        <f t="shared" ca="1" si="29"/>
        <v>100</v>
      </c>
      <c r="J948" s="35">
        <f t="shared" ca="1" si="28"/>
        <v>0.4</v>
      </c>
    </row>
    <row r="949" spans="6:10" x14ac:dyDescent="0.2">
      <c r="F949" cm="1">
        <f t="array" aca="1" ref="F949" ca="1">INDEX(LU_Years,RANDBETWEEN(1,COUNTA(LU_Years)))</f>
        <v>2022</v>
      </c>
      <c r="G949" t="str" cm="1">
        <f t="array" aca="1" ref="G949" ca="1">INDEX(LU_Categories,RANDBETWEEN(1,COUNTA(LU_Categories)))</f>
        <v>Accessories</v>
      </c>
      <c r="H949" t="str" cm="1">
        <f t="array" aca="1" ref="H949" ca="1">_xlfn.LET(_xlpm.x,MATCH(G949,LU_Categories,0),_xlpm.y,OFFSET('Lookup Data'!$E$37,,_xlpm.x),_xlpm.z,OFFSET('Lookup Data'!$E$40,,_xlpm.x,_xlpm.y,),INDEX(_xlpm.z,RANDBETWEEN(1,_xlpm.y)))</f>
        <v>Tyres and Tubes</v>
      </c>
      <c r="I949" s="48">
        <f t="shared" ca="1" si="29"/>
        <v>2600</v>
      </c>
      <c r="J949" s="35">
        <f t="shared" ca="1" si="28"/>
        <v>0.4</v>
      </c>
    </row>
    <row r="950" spans="6:10" x14ac:dyDescent="0.2">
      <c r="F950" cm="1">
        <f t="array" aca="1" ref="F950" ca="1">INDEX(LU_Years,RANDBETWEEN(1,COUNTA(LU_Years)))</f>
        <v>2022</v>
      </c>
      <c r="G950" t="str" cm="1">
        <f t="array" aca="1" ref="G950" ca="1">INDEX(LU_Categories,RANDBETWEEN(1,COUNTA(LU_Categories)))</f>
        <v>Bikes</v>
      </c>
      <c r="H950" t="str" cm="1">
        <f t="array" aca="1" ref="H950" ca="1">_xlfn.LET(_xlpm.x,MATCH(G950,LU_Categories,0),_xlpm.y,OFFSET('Lookup Data'!$E$37,,_xlpm.x),_xlpm.z,OFFSET('Lookup Data'!$E$40,,_xlpm.x,_xlpm.y,),INDEX(_xlpm.z,RANDBETWEEN(1,_xlpm.y)))</f>
        <v>Mountain Bikes</v>
      </c>
      <c r="I950" s="48">
        <f t="shared" ca="1" si="29"/>
        <v>2900</v>
      </c>
      <c r="J950" s="35">
        <f t="shared" ca="1" si="28"/>
        <v>0.55000000000000004</v>
      </c>
    </row>
    <row r="951" spans="6:10" x14ac:dyDescent="0.2">
      <c r="F951" cm="1">
        <f t="array" aca="1" ref="F951" ca="1">INDEX(LU_Years,RANDBETWEEN(1,COUNTA(LU_Years)))</f>
        <v>2022</v>
      </c>
      <c r="G951" t="str" cm="1">
        <f t="array" aca="1" ref="G951" ca="1">INDEX(LU_Categories,RANDBETWEEN(1,COUNTA(LU_Categories)))</f>
        <v>Accessories</v>
      </c>
      <c r="H951" t="str" cm="1">
        <f t="array" aca="1" ref="H951" ca="1">_xlfn.LET(_xlpm.x,MATCH(G951,LU_Categories,0),_xlpm.y,OFFSET('Lookup Data'!$E$37,,_xlpm.x),_xlpm.z,OFFSET('Lookup Data'!$E$40,,_xlpm.x,_xlpm.y,),INDEX(_xlpm.z,RANDBETWEEN(1,_xlpm.y)))</f>
        <v>Lights</v>
      </c>
      <c r="I951" s="48">
        <f t="shared" ca="1" si="29"/>
        <v>1500</v>
      </c>
      <c r="J951" s="35">
        <f t="shared" ca="1" si="28"/>
        <v>0.05</v>
      </c>
    </row>
    <row r="952" spans="6:10" x14ac:dyDescent="0.2">
      <c r="F952" cm="1">
        <f t="array" aca="1" ref="F952" ca="1">INDEX(LU_Years,RANDBETWEEN(1,COUNTA(LU_Years)))</f>
        <v>2020</v>
      </c>
      <c r="G952" t="str" cm="1">
        <f t="array" aca="1" ref="G952" ca="1">INDEX(LU_Categories,RANDBETWEEN(1,COUNTA(LU_Categories)))</f>
        <v>Clothing</v>
      </c>
      <c r="H952" t="str" cm="1">
        <f t="array" aca="1" ref="H952" ca="1">_xlfn.LET(_xlpm.x,MATCH(G952,LU_Categories,0),_xlpm.y,OFFSET('Lookup Data'!$E$37,,_xlpm.x),_xlpm.z,OFFSET('Lookup Data'!$E$40,,_xlpm.x,_xlpm.y,),INDEX(_xlpm.z,RANDBETWEEN(1,_xlpm.y)))</f>
        <v>Jerseys</v>
      </c>
      <c r="I952" s="48">
        <f t="shared" ca="1" si="29"/>
        <v>1200</v>
      </c>
      <c r="J952" s="35">
        <f t="shared" ca="1" si="28"/>
        <v>0.55000000000000004</v>
      </c>
    </row>
    <row r="953" spans="6:10" x14ac:dyDescent="0.2">
      <c r="F953" cm="1">
        <f t="array" aca="1" ref="F953" ca="1">INDEX(LU_Years,RANDBETWEEN(1,COUNTA(LU_Years)))</f>
        <v>2021</v>
      </c>
      <c r="G953" t="str" cm="1">
        <f t="array" aca="1" ref="G953" ca="1">INDEX(LU_Categories,RANDBETWEEN(1,COUNTA(LU_Categories)))</f>
        <v>Clothing</v>
      </c>
      <c r="H953" t="str" cm="1">
        <f t="array" aca="1" ref="H953" ca="1">_xlfn.LET(_xlpm.x,MATCH(G953,LU_Categories,0),_xlpm.y,OFFSET('Lookup Data'!$E$37,,_xlpm.x),_xlpm.z,OFFSET('Lookup Data'!$E$40,,_xlpm.x,_xlpm.y,),INDEX(_xlpm.z,RANDBETWEEN(1,_xlpm.y)))</f>
        <v>Gloves</v>
      </c>
      <c r="I953" s="48">
        <f t="shared" ca="1" si="29"/>
        <v>800</v>
      </c>
      <c r="J953" s="35">
        <f t="shared" ca="1" si="28"/>
        <v>0.6</v>
      </c>
    </row>
    <row r="954" spans="6:10" x14ac:dyDescent="0.2">
      <c r="F954" cm="1">
        <f t="array" aca="1" ref="F954" ca="1">INDEX(LU_Years,RANDBETWEEN(1,COUNTA(LU_Years)))</f>
        <v>2020</v>
      </c>
      <c r="G954" t="str" cm="1">
        <f t="array" aca="1" ref="G954" ca="1">INDEX(LU_Categories,RANDBETWEEN(1,COUNTA(LU_Categories)))</f>
        <v>Accessories</v>
      </c>
      <c r="H954" t="str" cm="1">
        <f t="array" aca="1" ref="H954" ca="1">_xlfn.LET(_xlpm.x,MATCH(G954,LU_Categories,0),_xlpm.y,OFFSET('Lookup Data'!$E$37,,_xlpm.x),_xlpm.z,OFFSET('Lookup Data'!$E$40,,_xlpm.x,_xlpm.y,),INDEX(_xlpm.z,RANDBETWEEN(1,_xlpm.y)))</f>
        <v>Locks</v>
      </c>
      <c r="I954" s="48">
        <f t="shared" ca="1" si="29"/>
        <v>2800</v>
      </c>
      <c r="J954" s="35">
        <f t="shared" ca="1" si="28"/>
        <v>0.95</v>
      </c>
    </row>
    <row r="955" spans="6:10" x14ac:dyDescent="0.2">
      <c r="F955" cm="1">
        <f t="array" aca="1" ref="F955" ca="1">INDEX(LU_Years,RANDBETWEEN(1,COUNTA(LU_Years)))</f>
        <v>2021</v>
      </c>
      <c r="G955" t="str" cm="1">
        <f t="array" aca="1" ref="G955" ca="1">INDEX(LU_Categories,RANDBETWEEN(1,COUNTA(LU_Categories)))</f>
        <v>Clothing</v>
      </c>
      <c r="H955" t="str" cm="1">
        <f t="array" aca="1" ref="H955" ca="1">_xlfn.LET(_xlpm.x,MATCH(G955,LU_Categories,0),_xlpm.y,OFFSET('Lookup Data'!$E$37,,_xlpm.x),_xlpm.z,OFFSET('Lookup Data'!$E$40,,_xlpm.x,_xlpm.y,),INDEX(_xlpm.z,RANDBETWEEN(1,_xlpm.y)))</f>
        <v>Tights</v>
      </c>
      <c r="I955" s="48">
        <f t="shared" ca="1" si="29"/>
        <v>2300</v>
      </c>
      <c r="J955" s="35">
        <f t="shared" ca="1" si="28"/>
        <v>0.65</v>
      </c>
    </row>
    <row r="956" spans="6:10" x14ac:dyDescent="0.2">
      <c r="F956" cm="1">
        <f t="array" aca="1" ref="F956" ca="1">INDEX(LU_Years,RANDBETWEEN(1,COUNTA(LU_Years)))</f>
        <v>2020</v>
      </c>
      <c r="G956" t="str" cm="1">
        <f t="array" aca="1" ref="G956" ca="1">INDEX(LU_Categories,RANDBETWEEN(1,COUNTA(LU_Categories)))</f>
        <v>Clothing</v>
      </c>
      <c r="H956" t="str" cm="1">
        <f t="array" aca="1" ref="H956" ca="1">_xlfn.LET(_xlpm.x,MATCH(G956,LU_Categories,0),_xlpm.y,OFFSET('Lookup Data'!$E$37,,_xlpm.x),_xlpm.z,OFFSET('Lookup Data'!$E$40,,_xlpm.x,_xlpm.y,),INDEX(_xlpm.z,RANDBETWEEN(1,_xlpm.y)))</f>
        <v>Tights</v>
      </c>
      <c r="I956" s="48">
        <f t="shared" ca="1" si="29"/>
        <v>1500</v>
      </c>
      <c r="J956" s="35">
        <f t="shared" ca="1" si="28"/>
        <v>0.85</v>
      </c>
    </row>
    <row r="957" spans="6:10" x14ac:dyDescent="0.2">
      <c r="F957" cm="1">
        <f t="array" aca="1" ref="F957" ca="1">INDEX(LU_Years,RANDBETWEEN(1,COUNTA(LU_Years)))</f>
        <v>2021</v>
      </c>
      <c r="G957" t="str" cm="1">
        <f t="array" aca="1" ref="G957" ca="1">INDEX(LU_Categories,RANDBETWEEN(1,COUNTA(LU_Categories)))</f>
        <v>Clothing</v>
      </c>
      <c r="H957" t="str" cm="1">
        <f t="array" aca="1" ref="H957" ca="1">_xlfn.LET(_xlpm.x,MATCH(G957,LU_Categories,0),_xlpm.y,OFFSET('Lookup Data'!$E$37,,_xlpm.x),_xlpm.z,OFFSET('Lookup Data'!$E$40,,_xlpm.x,_xlpm.y,),INDEX(_xlpm.z,RANDBETWEEN(1,_xlpm.y)))</f>
        <v>Socks</v>
      </c>
      <c r="I957" s="48">
        <f t="shared" ca="1" si="29"/>
        <v>3700</v>
      </c>
      <c r="J957" s="35">
        <f t="shared" ca="1" si="28"/>
        <v>0.9</v>
      </c>
    </row>
    <row r="958" spans="6:10" x14ac:dyDescent="0.2">
      <c r="F958" cm="1">
        <f t="array" aca="1" ref="F958" ca="1">INDEX(LU_Years,RANDBETWEEN(1,COUNTA(LU_Years)))</f>
        <v>2020</v>
      </c>
      <c r="G958" t="str" cm="1">
        <f t="array" aca="1" ref="G958" ca="1">INDEX(LU_Categories,RANDBETWEEN(1,COUNTA(LU_Categories)))</f>
        <v>Clothing</v>
      </c>
      <c r="H958" t="str" cm="1">
        <f t="array" aca="1" ref="H958" ca="1">_xlfn.LET(_xlpm.x,MATCH(G958,LU_Categories,0),_xlpm.y,OFFSET('Lookup Data'!$E$37,,_xlpm.x),_xlpm.z,OFFSET('Lookup Data'!$E$40,,_xlpm.x,_xlpm.y,),INDEX(_xlpm.z,RANDBETWEEN(1,_xlpm.y)))</f>
        <v>Bib-Shorts</v>
      </c>
      <c r="I958" s="48">
        <f t="shared" ca="1" si="29"/>
        <v>2900</v>
      </c>
      <c r="J958" s="35">
        <f t="shared" ca="1" si="28"/>
        <v>0.65</v>
      </c>
    </row>
    <row r="959" spans="6:10" x14ac:dyDescent="0.2">
      <c r="F959" cm="1">
        <f t="array" aca="1" ref="F959" ca="1">INDEX(LU_Years,RANDBETWEEN(1,COUNTA(LU_Years)))</f>
        <v>2020</v>
      </c>
      <c r="G959" t="str" cm="1">
        <f t="array" aca="1" ref="G959" ca="1">INDEX(LU_Categories,RANDBETWEEN(1,COUNTA(LU_Categories)))</f>
        <v>Accessories</v>
      </c>
      <c r="H959" t="str" cm="1">
        <f t="array" aca="1" ref="H959" ca="1">_xlfn.LET(_xlpm.x,MATCH(G959,LU_Categories,0),_xlpm.y,OFFSET('Lookup Data'!$E$37,,_xlpm.x),_xlpm.z,OFFSET('Lookup Data'!$E$40,,_xlpm.x,_xlpm.y,),INDEX(_xlpm.z,RANDBETWEEN(1,_xlpm.y)))</f>
        <v>Tyres and Tubes</v>
      </c>
      <c r="I959" s="48">
        <f t="shared" ca="1" si="29"/>
        <v>400</v>
      </c>
      <c r="J959" s="35">
        <f t="shared" ca="1" si="28"/>
        <v>0.2</v>
      </c>
    </row>
    <row r="960" spans="6:10" x14ac:dyDescent="0.2">
      <c r="F960" cm="1">
        <f t="array" aca="1" ref="F960" ca="1">INDEX(LU_Years,RANDBETWEEN(1,COUNTA(LU_Years)))</f>
        <v>2021</v>
      </c>
      <c r="G960" t="str" cm="1">
        <f t="array" aca="1" ref="G960" ca="1">INDEX(LU_Categories,RANDBETWEEN(1,COUNTA(LU_Categories)))</f>
        <v>Accessories</v>
      </c>
      <c r="H960" t="str" cm="1">
        <f t="array" aca="1" ref="H960" ca="1">_xlfn.LET(_xlpm.x,MATCH(G960,LU_Categories,0),_xlpm.y,OFFSET('Lookup Data'!$E$37,,_xlpm.x),_xlpm.z,OFFSET('Lookup Data'!$E$40,,_xlpm.x,_xlpm.y,),INDEX(_xlpm.z,RANDBETWEEN(1,_xlpm.y)))</f>
        <v>Pumps</v>
      </c>
      <c r="I960" s="48">
        <f t="shared" ca="1" si="29"/>
        <v>1000</v>
      </c>
      <c r="J960" s="35">
        <f t="shared" ca="1" si="28"/>
        <v>1</v>
      </c>
    </row>
    <row r="961" spans="6:10" x14ac:dyDescent="0.2">
      <c r="F961" cm="1">
        <f t="array" aca="1" ref="F961" ca="1">INDEX(LU_Years,RANDBETWEEN(1,COUNTA(LU_Years)))</f>
        <v>2021</v>
      </c>
      <c r="G961" t="str" cm="1">
        <f t="array" aca="1" ref="G961" ca="1">INDEX(LU_Categories,RANDBETWEEN(1,COUNTA(LU_Categories)))</f>
        <v>Bikes</v>
      </c>
      <c r="H961" t="str" cm="1">
        <f t="array" aca="1" ref="H961" ca="1">_xlfn.LET(_xlpm.x,MATCH(G961,LU_Categories,0),_xlpm.y,OFFSET('Lookup Data'!$E$37,,_xlpm.x),_xlpm.z,OFFSET('Lookup Data'!$E$40,,_xlpm.x,_xlpm.y,),INDEX(_xlpm.z,RANDBETWEEN(1,_xlpm.y)))</f>
        <v>Mountain Bikes</v>
      </c>
      <c r="I961" s="48">
        <f t="shared" ca="1" si="29"/>
        <v>2800</v>
      </c>
      <c r="J961" s="35">
        <f t="shared" ca="1" si="28"/>
        <v>1</v>
      </c>
    </row>
    <row r="962" spans="6:10" x14ac:dyDescent="0.2">
      <c r="F962" cm="1">
        <f t="array" aca="1" ref="F962" ca="1">INDEX(LU_Years,RANDBETWEEN(1,COUNTA(LU_Years)))</f>
        <v>2021</v>
      </c>
      <c r="G962" t="str" cm="1">
        <f t="array" aca="1" ref="G962" ca="1">INDEX(LU_Categories,RANDBETWEEN(1,COUNTA(LU_Categories)))</f>
        <v>Bikes</v>
      </c>
      <c r="H962" t="str" cm="1">
        <f t="array" aca="1" ref="H962" ca="1">_xlfn.LET(_xlpm.x,MATCH(G962,LU_Categories,0),_xlpm.y,OFFSET('Lookup Data'!$E$37,,_xlpm.x),_xlpm.z,OFFSET('Lookup Data'!$E$40,,_xlpm.x,_xlpm.y,),INDEX(_xlpm.z,RANDBETWEEN(1,_xlpm.y)))</f>
        <v>Mountain Bikes</v>
      </c>
      <c r="I962" s="48">
        <f t="shared" ca="1" si="29"/>
        <v>1900</v>
      </c>
      <c r="J962" s="35">
        <f t="shared" ca="1" si="28"/>
        <v>0.55000000000000004</v>
      </c>
    </row>
    <row r="963" spans="6:10" x14ac:dyDescent="0.2">
      <c r="F963" cm="1">
        <f t="array" aca="1" ref="F963" ca="1">INDEX(LU_Years,RANDBETWEEN(1,COUNTA(LU_Years)))</f>
        <v>2020</v>
      </c>
      <c r="G963" t="str" cm="1">
        <f t="array" aca="1" ref="G963" ca="1">INDEX(LU_Categories,RANDBETWEEN(1,COUNTA(LU_Categories)))</f>
        <v>Accessories</v>
      </c>
      <c r="H963" t="str" cm="1">
        <f t="array" aca="1" ref="H963" ca="1">_xlfn.LET(_xlpm.x,MATCH(G963,LU_Categories,0),_xlpm.y,OFFSET('Lookup Data'!$E$37,,_xlpm.x),_xlpm.z,OFFSET('Lookup Data'!$E$40,,_xlpm.x,_xlpm.y,),INDEX(_xlpm.z,RANDBETWEEN(1,_xlpm.y)))</f>
        <v>Locks</v>
      </c>
      <c r="I963" s="48">
        <f t="shared" ca="1" si="29"/>
        <v>2700</v>
      </c>
      <c r="J963" s="35">
        <f t="shared" ca="1" si="28"/>
        <v>0.6</v>
      </c>
    </row>
    <row r="964" spans="6:10" x14ac:dyDescent="0.2">
      <c r="F964" cm="1">
        <f t="array" aca="1" ref="F964" ca="1">INDEX(LU_Years,RANDBETWEEN(1,COUNTA(LU_Years)))</f>
        <v>2021</v>
      </c>
      <c r="G964" t="str" cm="1">
        <f t="array" aca="1" ref="G964" ca="1">INDEX(LU_Categories,RANDBETWEEN(1,COUNTA(LU_Categories)))</f>
        <v>Components</v>
      </c>
      <c r="H964" t="str" cm="1">
        <f t="array" aca="1" ref="H964" ca="1">_xlfn.LET(_xlpm.x,MATCH(G964,LU_Categories,0),_xlpm.y,OFFSET('Lookup Data'!$E$37,,_xlpm.x),_xlpm.z,OFFSET('Lookup Data'!$E$40,,_xlpm.x,_xlpm.y,),INDEX(_xlpm.z,RANDBETWEEN(1,_xlpm.y)))</f>
        <v>Pedals</v>
      </c>
      <c r="I964" s="48">
        <f t="shared" ca="1" si="29"/>
        <v>1900</v>
      </c>
      <c r="J964" s="35">
        <f t="shared" ca="1" si="28"/>
        <v>0.5</v>
      </c>
    </row>
    <row r="965" spans="6:10" x14ac:dyDescent="0.2">
      <c r="F965" cm="1">
        <f t="array" aca="1" ref="F965" ca="1">INDEX(LU_Years,RANDBETWEEN(1,COUNTA(LU_Years)))</f>
        <v>2021</v>
      </c>
      <c r="G965" t="str" cm="1">
        <f t="array" aca="1" ref="G965" ca="1">INDEX(LU_Categories,RANDBETWEEN(1,COUNTA(LU_Categories)))</f>
        <v>Clothing</v>
      </c>
      <c r="H965" t="str" cm="1">
        <f t="array" aca="1" ref="H965" ca="1">_xlfn.LET(_xlpm.x,MATCH(G965,LU_Categories,0),_xlpm.y,OFFSET('Lookup Data'!$E$37,,_xlpm.x),_xlpm.z,OFFSET('Lookup Data'!$E$40,,_xlpm.x,_xlpm.y,),INDEX(_xlpm.z,RANDBETWEEN(1,_xlpm.y)))</f>
        <v>Vests</v>
      </c>
      <c r="I965" s="48">
        <f t="shared" ca="1" si="29"/>
        <v>3700</v>
      </c>
      <c r="J965" s="35">
        <f t="shared" ca="1" si="28"/>
        <v>0.7</v>
      </c>
    </row>
    <row r="966" spans="6:10" x14ac:dyDescent="0.2">
      <c r="F966" cm="1">
        <f t="array" aca="1" ref="F966" ca="1">INDEX(LU_Years,RANDBETWEEN(1,COUNTA(LU_Years)))</f>
        <v>2021</v>
      </c>
      <c r="G966" t="str" cm="1">
        <f t="array" aca="1" ref="G966" ca="1">INDEX(LU_Categories,RANDBETWEEN(1,COUNTA(LU_Categories)))</f>
        <v>Components</v>
      </c>
      <c r="H966" t="str" cm="1">
        <f t="array" aca="1" ref="H966" ca="1">_xlfn.LET(_xlpm.x,MATCH(G966,LU_Categories,0),_xlpm.y,OFFSET('Lookup Data'!$E$37,,_xlpm.x),_xlpm.z,OFFSET('Lookup Data'!$E$40,,_xlpm.x,_xlpm.y,),INDEX(_xlpm.z,RANDBETWEEN(1,_xlpm.y)))</f>
        <v>Chains</v>
      </c>
      <c r="I966" s="48">
        <f t="shared" ca="1" si="29"/>
        <v>2000</v>
      </c>
      <c r="J966" s="35">
        <f t="shared" ca="1" si="28"/>
        <v>0.9</v>
      </c>
    </row>
    <row r="967" spans="6:10" x14ac:dyDescent="0.2">
      <c r="F967" cm="1">
        <f t="array" aca="1" ref="F967" ca="1">INDEX(LU_Years,RANDBETWEEN(1,COUNTA(LU_Years)))</f>
        <v>2021</v>
      </c>
      <c r="G967" t="str" cm="1">
        <f t="array" aca="1" ref="G967" ca="1">INDEX(LU_Categories,RANDBETWEEN(1,COUNTA(LU_Categories)))</f>
        <v>Components</v>
      </c>
      <c r="H967" t="str" cm="1">
        <f t="array" aca="1" ref="H967" ca="1">_xlfn.LET(_xlpm.x,MATCH(G967,LU_Categories,0),_xlpm.y,OFFSET('Lookup Data'!$E$37,,_xlpm.x),_xlpm.z,OFFSET('Lookup Data'!$E$40,,_xlpm.x,_xlpm.y,),INDEX(_xlpm.z,RANDBETWEEN(1,_xlpm.y)))</f>
        <v>Bottom Brackets</v>
      </c>
      <c r="I967" s="48">
        <f t="shared" ca="1" si="29"/>
        <v>1100</v>
      </c>
      <c r="J967" s="35">
        <f t="shared" ca="1" si="28"/>
        <v>0.05</v>
      </c>
    </row>
    <row r="968" spans="6:10" x14ac:dyDescent="0.2">
      <c r="F968" cm="1">
        <f t="array" aca="1" ref="F968" ca="1">INDEX(LU_Years,RANDBETWEEN(1,COUNTA(LU_Years)))</f>
        <v>2022</v>
      </c>
      <c r="G968" t="str" cm="1">
        <f t="array" aca="1" ref="G968" ca="1">INDEX(LU_Categories,RANDBETWEEN(1,COUNTA(LU_Categories)))</f>
        <v>Clothing</v>
      </c>
      <c r="H968" t="str" cm="1">
        <f t="array" aca="1" ref="H968" ca="1">_xlfn.LET(_xlpm.x,MATCH(G968,LU_Categories,0),_xlpm.y,OFFSET('Lookup Data'!$E$37,,_xlpm.x),_xlpm.z,OFFSET('Lookup Data'!$E$40,,_xlpm.x,_xlpm.y,),INDEX(_xlpm.z,RANDBETWEEN(1,_xlpm.y)))</f>
        <v>Shorts</v>
      </c>
      <c r="I968" s="48">
        <f t="shared" ca="1" si="29"/>
        <v>1100</v>
      </c>
      <c r="J968" s="35">
        <f t="shared" ca="1" si="28"/>
        <v>0.05</v>
      </c>
    </row>
    <row r="969" spans="6:10" x14ac:dyDescent="0.2">
      <c r="F969" cm="1">
        <f t="array" aca="1" ref="F969" ca="1">INDEX(LU_Years,RANDBETWEEN(1,COUNTA(LU_Years)))</f>
        <v>2020</v>
      </c>
      <c r="G969" t="str" cm="1">
        <f t="array" aca="1" ref="G969" ca="1">INDEX(LU_Categories,RANDBETWEEN(1,COUNTA(LU_Categories)))</f>
        <v>Accessories</v>
      </c>
      <c r="H969" t="str" cm="1">
        <f t="array" aca="1" ref="H969" ca="1">_xlfn.LET(_xlpm.x,MATCH(G969,LU_Categories,0),_xlpm.y,OFFSET('Lookup Data'!$E$37,,_xlpm.x),_xlpm.z,OFFSET('Lookup Data'!$E$40,,_xlpm.x,_xlpm.y,),INDEX(_xlpm.z,RANDBETWEEN(1,_xlpm.y)))</f>
        <v>Locks</v>
      </c>
      <c r="I969" s="48">
        <f t="shared" ca="1" si="29"/>
        <v>1700</v>
      </c>
      <c r="J969" s="35">
        <f t="shared" ca="1" si="28"/>
        <v>0.95</v>
      </c>
    </row>
    <row r="970" spans="6:10" x14ac:dyDescent="0.2">
      <c r="F970" cm="1">
        <f t="array" aca="1" ref="F970" ca="1">INDEX(LU_Years,RANDBETWEEN(1,COUNTA(LU_Years)))</f>
        <v>2022</v>
      </c>
      <c r="G970" t="str" cm="1">
        <f t="array" aca="1" ref="G970" ca="1">INDEX(LU_Categories,RANDBETWEEN(1,COUNTA(LU_Categories)))</f>
        <v>Clothing</v>
      </c>
      <c r="H970" t="str" cm="1">
        <f t="array" aca="1" ref="H970" ca="1">_xlfn.LET(_xlpm.x,MATCH(G970,LU_Categories,0),_xlpm.y,OFFSET('Lookup Data'!$E$37,,_xlpm.x),_xlpm.z,OFFSET('Lookup Data'!$E$40,,_xlpm.x,_xlpm.y,),INDEX(_xlpm.z,RANDBETWEEN(1,_xlpm.y)))</f>
        <v>Jerseys</v>
      </c>
      <c r="I970" s="48">
        <f t="shared" ca="1" si="29"/>
        <v>700</v>
      </c>
      <c r="J970" s="35">
        <f t="shared" ca="1" si="28"/>
        <v>0.35</v>
      </c>
    </row>
    <row r="971" spans="6:10" x14ac:dyDescent="0.2">
      <c r="F971" cm="1">
        <f t="array" aca="1" ref="F971" ca="1">INDEX(LU_Years,RANDBETWEEN(1,COUNTA(LU_Years)))</f>
        <v>2022</v>
      </c>
      <c r="G971" t="str" cm="1">
        <f t="array" aca="1" ref="G971" ca="1">INDEX(LU_Categories,RANDBETWEEN(1,COUNTA(LU_Categories)))</f>
        <v>Bikes</v>
      </c>
      <c r="H971" t="str" cm="1">
        <f t="array" aca="1" ref="H971" ca="1">_xlfn.LET(_xlpm.x,MATCH(G971,LU_Categories,0),_xlpm.y,OFFSET('Lookup Data'!$E$37,,_xlpm.x),_xlpm.z,OFFSET('Lookup Data'!$E$40,,_xlpm.x,_xlpm.y,),INDEX(_xlpm.z,RANDBETWEEN(1,_xlpm.y)))</f>
        <v>Touring Bikes</v>
      </c>
      <c r="I971" s="48">
        <f t="shared" ca="1" si="29"/>
        <v>3300</v>
      </c>
      <c r="J971" s="35">
        <f t="shared" ca="1" si="28"/>
        <v>0.25</v>
      </c>
    </row>
    <row r="972" spans="6:10" x14ac:dyDescent="0.2">
      <c r="F972" cm="1">
        <f t="array" aca="1" ref="F972" ca="1">INDEX(LU_Years,RANDBETWEEN(1,COUNTA(LU_Years)))</f>
        <v>2022</v>
      </c>
      <c r="G972" t="str" cm="1">
        <f t="array" aca="1" ref="G972" ca="1">INDEX(LU_Categories,RANDBETWEEN(1,COUNTA(LU_Categories)))</f>
        <v>Components</v>
      </c>
      <c r="H972" t="str" cm="1">
        <f t="array" aca="1" ref="H972" ca="1">_xlfn.LET(_xlpm.x,MATCH(G972,LU_Categories,0),_xlpm.y,OFFSET('Lookup Data'!$E$37,,_xlpm.x),_xlpm.z,OFFSET('Lookup Data'!$E$40,,_xlpm.x,_xlpm.y,),INDEX(_xlpm.z,RANDBETWEEN(1,_xlpm.y)))</f>
        <v>Handlebars</v>
      </c>
      <c r="I972" s="48">
        <f t="shared" ca="1" si="29"/>
        <v>100</v>
      </c>
      <c r="J972" s="35">
        <f t="shared" ca="1" si="28"/>
        <v>0.2</v>
      </c>
    </row>
    <row r="973" spans="6:10" x14ac:dyDescent="0.2">
      <c r="F973" cm="1">
        <f t="array" aca="1" ref="F973" ca="1">INDEX(LU_Years,RANDBETWEEN(1,COUNTA(LU_Years)))</f>
        <v>2021</v>
      </c>
      <c r="G973" t="str" cm="1">
        <f t="array" aca="1" ref="G973" ca="1">INDEX(LU_Categories,RANDBETWEEN(1,COUNTA(LU_Categories)))</f>
        <v>Bikes</v>
      </c>
      <c r="H973" t="str" cm="1">
        <f t="array" aca="1" ref="H973" ca="1">_xlfn.LET(_xlpm.x,MATCH(G973,LU_Categories,0),_xlpm.y,OFFSET('Lookup Data'!$E$37,,_xlpm.x),_xlpm.z,OFFSET('Lookup Data'!$E$40,,_xlpm.x,_xlpm.y,),INDEX(_xlpm.z,RANDBETWEEN(1,_xlpm.y)))</f>
        <v>Touring Bikes</v>
      </c>
      <c r="I973" s="48">
        <f t="shared" ca="1" si="29"/>
        <v>4000</v>
      </c>
      <c r="J973" s="35">
        <f t="shared" ref="J973:J1009" ca="1" si="30">RANDBETWEEN(1,20)/20</f>
        <v>0.4</v>
      </c>
    </row>
    <row r="974" spans="6:10" x14ac:dyDescent="0.2">
      <c r="F974" cm="1">
        <f t="array" aca="1" ref="F974" ca="1">INDEX(LU_Years,RANDBETWEEN(1,COUNTA(LU_Years)))</f>
        <v>2022</v>
      </c>
      <c r="G974" t="str" cm="1">
        <f t="array" aca="1" ref="G974" ca="1">INDEX(LU_Categories,RANDBETWEEN(1,COUNTA(LU_Categories)))</f>
        <v>Bikes</v>
      </c>
      <c r="H974" t="str" cm="1">
        <f t="array" aca="1" ref="H974" ca="1">_xlfn.LET(_xlpm.x,MATCH(G974,LU_Categories,0),_xlpm.y,OFFSET('Lookup Data'!$E$37,,_xlpm.x),_xlpm.z,OFFSET('Lookup Data'!$E$40,,_xlpm.x,_xlpm.y,),INDEX(_xlpm.z,RANDBETWEEN(1,_xlpm.y)))</f>
        <v>Touring Bikes</v>
      </c>
      <c r="I974" s="48">
        <f t="shared" ref="I974:I1009" ca="1" si="31">RANDBETWEEN(1,40)*100</f>
        <v>3300</v>
      </c>
      <c r="J974" s="35">
        <f t="shared" ca="1" si="30"/>
        <v>0.85</v>
      </c>
    </row>
    <row r="975" spans="6:10" x14ac:dyDescent="0.2">
      <c r="F975" cm="1">
        <f t="array" aca="1" ref="F975" ca="1">INDEX(LU_Years,RANDBETWEEN(1,COUNTA(LU_Years)))</f>
        <v>2021</v>
      </c>
      <c r="G975" t="str" cm="1">
        <f t="array" aca="1" ref="G975" ca="1">INDEX(LU_Categories,RANDBETWEEN(1,COUNTA(LU_Categories)))</f>
        <v>Accessories</v>
      </c>
      <c r="H975" t="str" cm="1">
        <f t="array" aca="1" ref="H975" ca="1">_xlfn.LET(_xlpm.x,MATCH(G975,LU_Categories,0),_xlpm.y,OFFSET('Lookup Data'!$E$37,,_xlpm.x),_xlpm.z,OFFSET('Lookup Data'!$E$40,,_xlpm.x,_xlpm.y,),INDEX(_xlpm.z,RANDBETWEEN(1,_xlpm.y)))</f>
        <v>Bike Racks</v>
      </c>
      <c r="I975" s="48">
        <f t="shared" ca="1" si="31"/>
        <v>3000</v>
      </c>
      <c r="J975" s="35">
        <f t="shared" ca="1" si="30"/>
        <v>0.45</v>
      </c>
    </row>
    <row r="976" spans="6:10" x14ac:dyDescent="0.2">
      <c r="F976" cm="1">
        <f t="array" aca="1" ref="F976" ca="1">INDEX(LU_Years,RANDBETWEEN(1,COUNTA(LU_Years)))</f>
        <v>2021</v>
      </c>
      <c r="G976" t="str" cm="1">
        <f t="array" aca="1" ref="G976" ca="1">INDEX(LU_Categories,RANDBETWEEN(1,COUNTA(LU_Categories)))</f>
        <v>Bikes</v>
      </c>
      <c r="H976" t="str" cm="1">
        <f t="array" aca="1" ref="H976" ca="1">_xlfn.LET(_xlpm.x,MATCH(G976,LU_Categories,0),_xlpm.y,OFFSET('Lookup Data'!$E$37,,_xlpm.x),_xlpm.z,OFFSET('Lookup Data'!$E$40,,_xlpm.x,_xlpm.y,),INDEX(_xlpm.z,RANDBETWEEN(1,_xlpm.y)))</f>
        <v>Touring Bikes</v>
      </c>
      <c r="I976" s="48">
        <f t="shared" ca="1" si="31"/>
        <v>100</v>
      </c>
      <c r="J976" s="35">
        <f t="shared" ca="1" si="30"/>
        <v>0.85</v>
      </c>
    </row>
    <row r="977" spans="6:10" x14ac:dyDescent="0.2">
      <c r="F977" cm="1">
        <f t="array" aca="1" ref="F977" ca="1">INDEX(LU_Years,RANDBETWEEN(1,COUNTA(LU_Years)))</f>
        <v>2022</v>
      </c>
      <c r="G977" t="str" cm="1">
        <f t="array" aca="1" ref="G977" ca="1">INDEX(LU_Categories,RANDBETWEEN(1,COUNTA(LU_Categories)))</f>
        <v>Components</v>
      </c>
      <c r="H977" t="str" cm="1">
        <f t="array" aca="1" ref="H977" ca="1">_xlfn.LET(_xlpm.x,MATCH(G977,LU_Categories,0),_xlpm.y,OFFSET('Lookup Data'!$E$37,,_xlpm.x),_xlpm.z,OFFSET('Lookup Data'!$E$40,,_xlpm.x,_xlpm.y,),INDEX(_xlpm.z,RANDBETWEEN(1,_xlpm.y)))</f>
        <v>Handlebars</v>
      </c>
      <c r="I977" s="48">
        <f t="shared" ca="1" si="31"/>
        <v>3000</v>
      </c>
      <c r="J977" s="35">
        <f t="shared" ca="1" si="30"/>
        <v>0.7</v>
      </c>
    </row>
    <row r="978" spans="6:10" x14ac:dyDescent="0.2">
      <c r="F978" cm="1">
        <f t="array" aca="1" ref="F978" ca="1">INDEX(LU_Years,RANDBETWEEN(1,COUNTA(LU_Years)))</f>
        <v>2020</v>
      </c>
      <c r="G978" t="str" cm="1">
        <f t="array" aca="1" ref="G978" ca="1">INDEX(LU_Categories,RANDBETWEEN(1,COUNTA(LU_Categories)))</f>
        <v>Clothing</v>
      </c>
      <c r="H978" t="str" cm="1">
        <f t="array" aca="1" ref="H978" ca="1">_xlfn.LET(_xlpm.x,MATCH(G978,LU_Categories,0),_xlpm.y,OFFSET('Lookup Data'!$E$37,,_xlpm.x),_xlpm.z,OFFSET('Lookup Data'!$E$40,,_xlpm.x,_xlpm.y,),INDEX(_xlpm.z,RANDBETWEEN(1,_xlpm.y)))</f>
        <v>Vests</v>
      </c>
      <c r="I978" s="48">
        <f t="shared" ca="1" si="31"/>
        <v>300</v>
      </c>
      <c r="J978" s="35">
        <f t="shared" ca="1" si="30"/>
        <v>0.05</v>
      </c>
    </row>
    <row r="979" spans="6:10" x14ac:dyDescent="0.2">
      <c r="F979" cm="1">
        <f t="array" aca="1" ref="F979" ca="1">INDEX(LU_Years,RANDBETWEEN(1,COUNTA(LU_Years)))</f>
        <v>2022</v>
      </c>
      <c r="G979" t="str" cm="1">
        <f t="array" aca="1" ref="G979" ca="1">INDEX(LU_Categories,RANDBETWEEN(1,COUNTA(LU_Categories)))</f>
        <v>Components</v>
      </c>
      <c r="H979" t="str" cm="1">
        <f t="array" aca="1" ref="H979" ca="1">_xlfn.LET(_xlpm.x,MATCH(G979,LU_Categories,0),_xlpm.y,OFFSET('Lookup Data'!$E$37,,_xlpm.x),_xlpm.z,OFFSET('Lookup Data'!$E$40,,_xlpm.x,_xlpm.y,),INDEX(_xlpm.z,RANDBETWEEN(1,_xlpm.y)))</f>
        <v>Saddles</v>
      </c>
      <c r="I979" s="48">
        <f t="shared" ca="1" si="31"/>
        <v>2000</v>
      </c>
      <c r="J979" s="35">
        <f t="shared" ca="1" si="30"/>
        <v>0.85</v>
      </c>
    </row>
    <row r="980" spans="6:10" x14ac:dyDescent="0.2">
      <c r="F980" cm="1">
        <f t="array" aca="1" ref="F980" ca="1">INDEX(LU_Years,RANDBETWEEN(1,COUNTA(LU_Years)))</f>
        <v>2022</v>
      </c>
      <c r="G980" t="str" cm="1">
        <f t="array" aca="1" ref="G980" ca="1">INDEX(LU_Categories,RANDBETWEEN(1,COUNTA(LU_Categories)))</f>
        <v>Accessories</v>
      </c>
      <c r="H980" t="str" cm="1">
        <f t="array" aca="1" ref="H980" ca="1">_xlfn.LET(_xlpm.x,MATCH(G980,LU_Categories,0),_xlpm.y,OFFSET('Lookup Data'!$E$37,,_xlpm.x),_xlpm.z,OFFSET('Lookup Data'!$E$40,,_xlpm.x,_xlpm.y,),INDEX(_xlpm.z,RANDBETWEEN(1,_xlpm.y)))</f>
        <v>Pumps</v>
      </c>
      <c r="I980" s="48">
        <f t="shared" ca="1" si="31"/>
        <v>3000</v>
      </c>
      <c r="J980" s="35">
        <f t="shared" ca="1" si="30"/>
        <v>0.05</v>
      </c>
    </row>
    <row r="981" spans="6:10" x14ac:dyDescent="0.2">
      <c r="F981" cm="1">
        <f t="array" aca="1" ref="F981" ca="1">INDEX(LU_Years,RANDBETWEEN(1,COUNTA(LU_Years)))</f>
        <v>2022</v>
      </c>
      <c r="G981" t="str" cm="1">
        <f t="array" aca="1" ref="G981" ca="1">INDEX(LU_Categories,RANDBETWEEN(1,COUNTA(LU_Categories)))</f>
        <v>Accessories</v>
      </c>
      <c r="H981" t="str" cm="1">
        <f t="array" aca="1" ref="H981" ca="1">_xlfn.LET(_xlpm.x,MATCH(G981,LU_Categories,0),_xlpm.y,OFFSET('Lookup Data'!$E$37,,_xlpm.x),_xlpm.z,OFFSET('Lookup Data'!$E$40,,_xlpm.x,_xlpm.y,),INDEX(_xlpm.z,RANDBETWEEN(1,_xlpm.y)))</f>
        <v>Tyres and Tubes</v>
      </c>
      <c r="I981" s="48">
        <f t="shared" ca="1" si="31"/>
        <v>900</v>
      </c>
      <c r="J981" s="35">
        <f t="shared" ca="1" si="30"/>
        <v>0.7</v>
      </c>
    </row>
    <row r="982" spans="6:10" x14ac:dyDescent="0.2">
      <c r="F982" cm="1">
        <f t="array" aca="1" ref="F982" ca="1">INDEX(LU_Years,RANDBETWEEN(1,COUNTA(LU_Years)))</f>
        <v>2022</v>
      </c>
      <c r="G982" t="str" cm="1">
        <f t="array" aca="1" ref="G982" ca="1">INDEX(LU_Categories,RANDBETWEEN(1,COUNTA(LU_Categories)))</f>
        <v>Bikes</v>
      </c>
      <c r="H982" t="str" cm="1">
        <f t="array" aca="1" ref="H982" ca="1">_xlfn.LET(_xlpm.x,MATCH(G982,LU_Categories,0),_xlpm.y,OFFSET('Lookup Data'!$E$37,,_xlpm.x),_xlpm.z,OFFSET('Lookup Data'!$E$40,,_xlpm.x,_xlpm.y,),INDEX(_xlpm.z,RANDBETWEEN(1,_xlpm.y)))</f>
        <v>Road Bikes</v>
      </c>
      <c r="I982" s="48">
        <f t="shared" ca="1" si="31"/>
        <v>3700</v>
      </c>
      <c r="J982" s="35">
        <f t="shared" ca="1" si="30"/>
        <v>0.6</v>
      </c>
    </row>
    <row r="983" spans="6:10" x14ac:dyDescent="0.2">
      <c r="F983" cm="1">
        <f t="array" aca="1" ref="F983" ca="1">INDEX(LU_Years,RANDBETWEEN(1,COUNTA(LU_Years)))</f>
        <v>2022</v>
      </c>
      <c r="G983" t="str" cm="1">
        <f t="array" aca="1" ref="G983" ca="1">INDEX(LU_Categories,RANDBETWEEN(1,COUNTA(LU_Categories)))</f>
        <v>Bikes</v>
      </c>
      <c r="H983" t="str" cm="1">
        <f t="array" aca="1" ref="H983" ca="1">_xlfn.LET(_xlpm.x,MATCH(G983,LU_Categories,0),_xlpm.y,OFFSET('Lookup Data'!$E$37,,_xlpm.x),_xlpm.z,OFFSET('Lookup Data'!$E$40,,_xlpm.x,_xlpm.y,),INDEX(_xlpm.z,RANDBETWEEN(1,_xlpm.y)))</f>
        <v>Touring Bikes</v>
      </c>
      <c r="I983" s="48">
        <f t="shared" ca="1" si="31"/>
        <v>200</v>
      </c>
      <c r="J983" s="35">
        <f t="shared" ca="1" si="30"/>
        <v>1</v>
      </c>
    </row>
    <row r="984" spans="6:10" x14ac:dyDescent="0.2">
      <c r="F984" cm="1">
        <f t="array" aca="1" ref="F984" ca="1">INDEX(LU_Years,RANDBETWEEN(1,COUNTA(LU_Years)))</f>
        <v>2022</v>
      </c>
      <c r="G984" t="str" cm="1">
        <f t="array" aca="1" ref="G984" ca="1">INDEX(LU_Categories,RANDBETWEEN(1,COUNTA(LU_Categories)))</f>
        <v>Clothing</v>
      </c>
      <c r="H984" t="str" cm="1">
        <f t="array" aca="1" ref="H984" ca="1">_xlfn.LET(_xlpm.x,MATCH(G984,LU_Categories,0),_xlpm.y,OFFSET('Lookup Data'!$E$37,,_xlpm.x),_xlpm.z,OFFSET('Lookup Data'!$E$40,,_xlpm.x,_xlpm.y,),INDEX(_xlpm.z,RANDBETWEEN(1,_xlpm.y)))</f>
        <v>Vests</v>
      </c>
      <c r="I984" s="48">
        <f t="shared" ca="1" si="31"/>
        <v>200</v>
      </c>
      <c r="J984" s="35">
        <f t="shared" ca="1" si="30"/>
        <v>0.25</v>
      </c>
    </row>
    <row r="985" spans="6:10" x14ac:dyDescent="0.2">
      <c r="F985" cm="1">
        <f t="array" aca="1" ref="F985" ca="1">INDEX(LU_Years,RANDBETWEEN(1,COUNTA(LU_Years)))</f>
        <v>2021</v>
      </c>
      <c r="G985" t="str" cm="1">
        <f t="array" aca="1" ref="G985" ca="1">INDEX(LU_Categories,RANDBETWEEN(1,COUNTA(LU_Categories)))</f>
        <v>Bikes</v>
      </c>
      <c r="H985" t="str" cm="1">
        <f t="array" aca="1" ref="H985" ca="1">_xlfn.LET(_xlpm.x,MATCH(G985,LU_Categories,0),_xlpm.y,OFFSET('Lookup Data'!$E$37,,_xlpm.x),_xlpm.z,OFFSET('Lookup Data'!$E$40,,_xlpm.x,_xlpm.y,),INDEX(_xlpm.z,RANDBETWEEN(1,_xlpm.y)))</f>
        <v>Cargo Bikes</v>
      </c>
      <c r="I985" s="48">
        <f t="shared" ca="1" si="31"/>
        <v>3300</v>
      </c>
      <c r="J985" s="35">
        <f t="shared" ca="1" si="30"/>
        <v>0.5</v>
      </c>
    </row>
    <row r="986" spans="6:10" x14ac:dyDescent="0.2">
      <c r="F986" cm="1">
        <f t="array" aca="1" ref="F986" ca="1">INDEX(LU_Years,RANDBETWEEN(1,COUNTA(LU_Years)))</f>
        <v>2020</v>
      </c>
      <c r="G986" t="str" cm="1">
        <f t="array" aca="1" ref="G986" ca="1">INDEX(LU_Categories,RANDBETWEEN(1,COUNTA(LU_Categories)))</f>
        <v>Components</v>
      </c>
      <c r="H986" t="str" cm="1">
        <f t="array" aca="1" ref="H986" ca="1">_xlfn.LET(_xlpm.x,MATCH(G986,LU_Categories,0),_xlpm.y,OFFSET('Lookup Data'!$E$37,,_xlpm.x),_xlpm.z,OFFSET('Lookup Data'!$E$40,,_xlpm.x,_xlpm.y,),INDEX(_xlpm.z,RANDBETWEEN(1,_xlpm.y)))</f>
        <v>Saddles</v>
      </c>
      <c r="I986" s="48">
        <f t="shared" ca="1" si="31"/>
        <v>200</v>
      </c>
      <c r="J986" s="35">
        <f t="shared" ca="1" si="30"/>
        <v>0.4</v>
      </c>
    </row>
    <row r="987" spans="6:10" x14ac:dyDescent="0.2">
      <c r="F987" cm="1">
        <f t="array" aca="1" ref="F987" ca="1">INDEX(LU_Years,RANDBETWEEN(1,COUNTA(LU_Years)))</f>
        <v>2022</v>
      </c>
      <c r="G987" t="str" cm="1">
        <f t="array" aca="1" ref="G987" ca="1">INDEX(LU_Categories,RANDBETWEEN(1,COUNTA(LU_Categories)))</f>
        <v>Accessories</v>
      </c>
      <c r="H987" t="str" cm="1">
        <f t="array" aca="1" ref="H987" ca="1">_xlfn.LET(_xlpm.x,MATCH(G987,LU_Categories,0),_xlpm.y,OFFSET('Lookup Data'!$E$37,,_xlpm.x),_xlpm.z,OFFSET('Lookup Data'!$E$40,,_xlpm.x,_xlpm.y,),INDEX(_xlpm.z,RANDBETWEEN(1,_xlpm.y)))</f>
        <v>Helmets</v>
      </c>
      <c r="I987" s="48">
        <f t="shared" ca="1" si="31"/>
        <v>2000</v>
      </c>
      <c r="J987" s="35">
        <f t="shared" ca="1" si="30"/>
        <v>0.05</v>
      </c>
    </row>
    <row r="988" spans="6:10" x14ac:dyDescent="0.2">
      <c r="F988" cm="1">
        <f t="array" aca="1" ref="F988" ca="1">INDEX(LU_Years,RANDBETWEEN(1,COUNTA(LU_Years)))</f>
        <v>2022</v>
      </c>
      <c r="G988" t="str" cm="1">
        <f t="array" aca="1" ref="G988" ca="1">INDEX(LU_Categories,RANDBETWEEN(1,COUNTA(LU_Categories)))</f>
        <v>Components</v>
      </c>
      <c r="H988" t="str" cm="1">
        <f t="array" aca="1" ref="H988" ca="1">_xlfn.LET(_xlpm.x,MATCH(G988,LU_Categories,0),_xlpm.y,OFFSET('Lookup Data'!$E$37,,_xlpm.x),_xlpm.z,OFFSET('Lookup Data'!$E$40,,_xlpm.x,_xlpm.y,),INDEX(_xlpm.z,RANDBETWEEN(1,_xlpm.y)))</f>
        <v>Brakes</v>
      </c>
      <c r="I988" s="48">
        <f t="shared" ca="1" si="31"/>
        <v>2800</v>
      </c>
      <c r="J988" s="35">
        <f t="shared" ca="1" si="30"/>
        <v>0.05</v>
      </c>
    </row>
    <row r="989" spans="6:10" x14ac:dyDescent="0.2">
      <c r="F989" cm="1">
        <f t="array" aca="1" ref="F989" ca="1">INDEX(LU_Years,RANDBETWEEN(1,COUNTA(LU_Years)))</f>
        <v>2021</v>
      </c>
      <c r="G989" t="str" cm="1">
        <f t="array" aca="1" ref="G989" ca="1">INDEX(LU_Categories,RANDBETWEEN(1,COUNTA(LU_Categories)))</f>
        <v>Clothing</v>
      </c>
      <c r="H989" t="str" cm="1">
        <f t="array" aca="1" ref="H989" ca="1">_xlfn.LET(_xlpm.x,MATCH(G989,LU_Categories,0),_xlpm.y,OFFSET('Lookup Data'!$E$37,,_xlpm.x),_xlpm.z,OFFSET('Lookup Data'!$E$40,,_xlpm.x,_xlpm.y,),INDEX(_xlpm.z,RANDBETWEEN(1,_xlpm.y)))</f>
        <v>Tights</v>
      </c>
      <c r="I989" s="48">
        <f t="shared" ca="1" si="31"/>
        <v>700</v>
      </c>
      <c r="J989" s="35">
        <f t="shared" ca="1" si="30"/>
        <v>0.9</v>
      </c>
    </row>
    <row r="990" spans="6:10" x14ac:dyDescent="0.2">
      <c r="F990" cm="1">
        <f t="array" aca="1" ref="F990" ca="1">INDEX(LU_Years,RANDBETWEEN(1,COUNTA(LU_Years)))</f>
        <v>2021</v>
      </c>
      <c r="G990" t="str" cm="1">
        <f t="array" aca="1" ref="G990" ca="1">INDEX(LU_Categories,RANDBETWEEN(1,COUNTA(LU_Categories)))</f>
        <v>Bikes</v>
      </c>
      <c r="H990" t="str" cm="1">
        <f t="array" aca="1" ref="H990" ca="1">_xlfn.LET(_xlpm.x,MATCH(G990,LU_Categories,0),_xlpm.y,OFFSET('Lookup Data'!$E$37,,_xlpm.x),_xlpm.z,OFFSET('Lookup Data'!$E$40,,_xlpm.x,_xlpm.y,),INDEX(_xlpm.z,RANDBETWEEN(1,_xlpm.y)))</f>
        <v>Road Bikes</v>
      </c>
      <c r="I990" s="48">
        <f t="shared" ca="1" si="31"/>
        <v>2200</v>
      </c>
      <c r="J990" s="35">
        <f t="shared" ca="1" si="30"/>
        <v>0.6</v>
      </c>
    </row>
    <row r="991" spans="6:10" x14ac:dyDescent="0.2">
      <c r="F991" cm="1">
        <f t="array" aca="1" ref="F991" ca="1">INDEX(LU_Years,RANDBETWEEN(1,COUNTA(LU_Years)))</f>
        <v>2022</v>
      </c>
      <c r="G991" t="str" cm="1">
        <f t="array" aca="1" ref="G991" ca="1">INDEX(LU_Categories,RANDBETWEEN(1,COUNTA(LU_Categories)))</f>
        <v>Bikes</v>
      </c>
      <c r="H991" t="str" cm="1">
        <f t="array" aca="1" ref="H991" ca="1">_xlfn.LET(_xlpm.x,MATCH(G991,LU_Categories,0),_xlpm.y,OFFSET('Lookup Data'!$E$37,,_xlpm.x),_xlpm.z,OFFSET('Lookup Data'!$E$40,,_xlpm.x,_xlpm.y,),INDEX(_xlpm.z,RANDBETWEEN(1,_xlpm.y)))</f>
        <v>Touring Bikes</v>
      </c>
      <c r="I991" s="48">
        <f t="shared" ca="1" si="31"/>
        <v>900</v>
      </c>
      <c r="J991" s="35">
        <f t="shared" ca="1" si="30"/>
        <v>0.3</v>
      </c>
    </row>
    <row r="992" spans="6:10" x14ac:dyDescent="0.2">
      <c r="F992" cm="1">
        <f t="array" aca="1" ref="F992" ca="1">INDEX(LU_Years,RANDBETWEEN(1,COUNTA(LU_Years)))</f>
        <v>2021</v>
      </c>
      <c r="G992" t="str" cm="1">
        <f t="array" aca="1" ref="G992" ca="1">INDEX(LU_Categories,RANDBETWEEN(1,COUNTA(LU_Categories)))</f>
        <v>Clothing</v>
      </c>
      <c r="H992" t="str" cm="1">
        <f t="array" aca="1" ref="H992" ca="1">_xlfn.LET(_xlpm.x,MATCH(G992,LU_Categories,0),_xlpm.y,OFFSET('Lookup Data'!$E$37,,_xlpm.x),_xlpm.z,OFFSET('Lookup Data'!$E$40,,_xlpm.x,_xlpm.y,),INDEX(_xlpm.z,RANDBETWEEN(1,_xlpm.y)))</f>
        <v>Socks</v>
      </c>
      <c r="I992" s="48">
        <f t="shared" ca="1" si="31"/>
        <v>3800</v>
      </c>
      <c r="J992" s="35">
        <f t="shared" ca="1" si="30"/>
        <v>0.15</v>
      </c>
    </row>
    <row r="993" spans="6:10" x14ac:dyDescent="0.2">
      <c r="F993" cm="1">
        <f t="array" aca="1" ref="F993" ca="1">INDEX(LU_Years,RANDBETWEEN(1,COUNTA(LU_Years)))</f>
        <v>2020</v>
      </c>
      <c r="G993" t="str" cm="1">
        <f t="array" aca="1" ref="G993" ca="1">INDEX(LU_Categories,RANDBETWEEN(1,COUNTA(LU_Categories)))</f>
        <v>Accessories</v>
      </c>
      <c r="H993" t="str" cm="1">
        <f t="array" aca="1" ref="H993" ca="1">_xlfn.LET(_xlpm.x,MATCH(G993,LU_Categories,0),_xlpm.y,OFFSET('Lookup Data'!$E$37,,_xlpm.x),_xlpm.z,OFFSET('Lookup Data'!$E$40,,_xlpm.x,_xlpm.y,),INDEX(_xlpm.z,RANDBETWEEN(1,_xlpm.y)))</f>
        <v>Bike Racks</v>
      </c>
      <c r="I993" s="48">
        <f t="shared" ca="1" si="31"/>
        <v>1600</v>
      </c>
      <c r="J993" s="35">
        <f t="shared" ca="1" si="30"/>
        <v>0.65</v>
      </c>
    </row>
    <row r="994" spans="6:10" x14ac:dyDescent="0.2">
      <c r="F994" cm="1">
        <f t="array" aca="1" ref="F994" ca="1">INDEX(LU_Years,RANDBETWEEN(1,COUNTA(LU_Years)))</f>
        <v>2021</v>
      </c>
      <c r="G994" t="str" cm="1">
        <f t="array" aca="1" ref="G994" ca="1">INDEX(LU_Categories,RANDBETWEEN(1,COUNTA(LU_Categories)))</f>
        <v>Accessories</v>
      </c>
      <c r="H994" t="str" cm="1">
        <f t="array" aca="1" ref="H994" ca="1">_xlfn.LET(_xlpm.x,MATCH(G994,LU_Categories,0),_xlpm.y,OFFSET('Lookup Data'!$E$37,,_xlpm.x),_xlpm.z,OFFSET('Lookup Data'!$E$40,,_xlpm.x,_xlpm.y,),INDEX(_xlpm.z,RANDBETWEEN(1,_xlpm.y)))</f>
        <v>Helmets</v>
      </c>
      <c r="I994" s="48">
        <f t="shared" ca="1" si="31"/>
        <v>3900</v>
      </c>
      <c r="J994" s="35">
        <f t="shared" ca="1" si="30"/>
        <v>0.3</v>
      </c>
    </row>
    <row r="995" spans="6:10" x14ac:dyDescent="0.2">
      <c r="F995" cm="1">
        <f t="array" aca="1" ref="F995" ca="1">INDEX(LU_Years,RANDBETWEEN(1,COUNTA(LU_Years)))</f>
        <v>2020</v>
      </c>
      <c r="G995" t="str" cm="1">
        <f t="array" aca="1" ref="G995" ca="1">INDEX(LU_Categories,RANDBETWEEN(1,COUNTA(LU_Categories)))</f>
        <v>Clothing</v>
      </c>
      <c r="H995" t="str" cm="1">
        <f t="array" aca="1" ref="H995" ca="1">_xlfn.LET(_xlpm.x,MATCH(G995,LU_Categories,0),_xlpm.y,OFFSET('Lookup Data'!$E$37,,_xlpm.x),_xlpm.z,OFFSET('Lookup Data'!$E$40,,_xlpm.x,_xlpm.y,),INDEX(_xlpm.z,RANDBETWEEN(1,_xlpm.y)))</f>
        <v>Jerseys</v>
      </c>
      <c r="I995" s="48">
        <f t="shared" ca="1" si="31"/>
        <v>300</v>
      </c>
      <c r="J995" s="35">
        <f t="shared" ca="1" si="30"/>
        <v>0.7</v>
      </c>
    </row>
    <row r="996" spans="6:10" x14ac:dyDescent="0.2">
      <c r="F996" cm="1">
        <f t="array" aca="1" ref="F996" ca="1">INDEX(LU_Years,RANDBETWEEN(1,COUNTA(LU_Years)))</f>
        <v>2021</v>
      </c>
      <c r="G996" t="str" cm="1">
        <f t="array" aca="1" ref="G996" ca="1">INDEX(LU_Categories,RANDBETWEEN(1,COUNTA(LU_Categories)))</f>
        <v>Bikes</v>
      </c>
      <c r="H996" t="str" cm="1">
        <f t="array" aca="1" ref="H996" ca="1">_xlfn.LET(_xlpm.x,MATCH(G996,LU_Categories,0),_xlpm.y,OFFSET('Lookup Data'!$E$37,,_xlpm.x),_xlpm.z,OFFSET('Lookup Data'!$E$40,,_xlpm.x,_xlpm.y,),INDEX(_xlpm.z,RANDBETWEEN(1,_xlpm.y)))</f>
        <v>Mountain Bikes</v>
      </c>
      <c r="I996" s="48">
        <f t="shared" ca="1" si="31"/>
        <v>1300</v>
      </c>
      <c r="J996" s="35">
        <f t="shared" ca="1" si="30"/>
        <v>0.3</v>
      </c>
    </row>
    <row r="997" spans="6:10" x14ac:dyDescent="0.2">
      <c r="F997" cm="1">
        <f t="array" aca="1" ref="F997" ca="1">INDEX(LU_Years,RANDBETWEEN(1,COUNTA(LU_Years)))</f>
        <v>2021</v>
      </c>
      <c r="G997" t="str" cm="1">
        <f t="array" aca="1" ref="G997" ca="1">INDEX(LU_Categories,RANDBETWEEN(1,COUNTA(LU_Categories)))</f>
        <v>Clothing</v>
      </c>
      <c r="H997" t="str" cm="1">
        <f t="array" aca="1" ref="H997" ca="1">_xlfn.LET(_xlpm.x,MATCH(G997,LU_Categories,0),_xlpm.y,OFFSET('Lookup Data'!$E$37,,_xlpm.x),_xlpm.z,OFFSET('Lookup Data'!$E$40,,_xlpm.x,_xlpm.y,),INDEX(_xlpm.z,RANDBETWEEN(1,_xlpm.y)))</f>
        <v>Caps</v>
      </c>
      <c r="I997" s="48">
        <f t="shared" ca="1" si="31"/>
        <v>3500</v>
      </c>
      <c r="J997" s="35">
        <f t="shared" ca="1" si="30"/>
        <v>0.25</v>
      </c>
    </row>
    <row r="998" spans="6:10" x14ac:dyDescent="0.2">
      <c r="F998" cm="1">
        <f t="array" aca="1" ref="F998" ca="1">INDEX(LU_Years,RANDBETWEEN(1,COUNTA(LU_Years)))</f>
        <v>2021</v>
      </c>
      <c r="G998" t="str" cm="1">
        <f t="array" aca="1" ref="G998" ca="1">INDEX(LU_Categories,RANDBETWEEN(1,COUNTA(LU_Categories)))</f>
        <v>Clothing</v>
      </c>
      <c r="H998" t="str" cm="1">
        <f t="array" aca="1" ref="H998" ca="1">_xlfn.LET(_xlpm.x,MATCH(G998,LU_Categories,0),_xlpm.y,OFFSET('Lookup Data'!$E$37,,_xlpm.x),_xlpm.z,OFFSET('Lookup Data'!$E$40,,_xlpm.x,_xlpm.y,),INDEX(_xlpm.z,RANDBETWEEN(1,_xlpm.y)))</f>
        <v>Vests</v>
      </c>
      <c r="I998" s="48">
        <f t="shared" ca="1" si="31"/>
        <v>1200</v>
      </c>
      <c r="J998" s="35">
        <f t="shared" ca="1" si="30"/>
        <v>0.65</v>
      </c>
    </row>
    <row r="999" spans="6:10" x14ac:dyDescent="0.2">
      <c r="F999" cm="1">
        <f t="array" aca="1" ref="F999" ca="1">INDEX(LU_Years,RANDBETWEEN(1,COUNTA(LU_Years)))</f>
        <v>2022</v>
      </c>
      <c r="G999" t="str" cm="1">
        <f t="array" aca="1" ref="G999" ca="1">INDEX(LU_Categories,RANDBETWEEN(1,COUNTA(LU_Categories)))</f>
        <v>Clothing</v>
      </c>
      <c r="H999" t="str" cm="1">
        <f t="array" aca="1" ref="H999" ca="1">_xlfn.LET(_xlpm.x,MATCH(G999,LU_Categories,0),_xlpm.y,OFFSET('Lookup Data'!$E$37,,_xlpm.x),_xlpm.z,OFFSET('Lookup Data'!$E$40,,_xlpm.x,_xlpm.y,),INDEX(_xlpm.z,RANDBETWEEN(1,_xlpm.y)))</f>
        <v>Caps</v>
      </c>
      <c r="I999" s="48">
        <f t="shared" ca="1" si="31"/>
        <v>1800</v>
      </c>
      <c r="J999" s="35">
        <f t="shared" ca="1" si="30"/>
        <v>0.75</v>
      </c>
    </row>
    <row r="1000" spans="6:10" x14ac:dyDescent="0.2">
      <c r="F1000" cm="1">
        <f t="array" aca="1" ref="F1000" ca="1">INDEX(LU_Years,RANDBETWEEN(1,COUNTA(LU_Years)))</f>
        <v>2020</v>
      </c>
      <c r="G1000" t="str" cm="1">
        <f t="array" aca="1" ref="G1000" ca="1">INDEX(LU_Categories,RANDBETWEEN(1,COUNTA(LU_Categories)))</f>
        <v>Clothing</v>
      </c>
      <c r="H1000" t="str" cm="1">
        <f t="array" aca="1" ref="H1000" ca="1">_xlfn.LET(_xlpm.x,MATCH(G1000,LU_Categories,0),_xlpm.y,OFFSET('Lookup Data'!$E$37,,_xlpm.x),_xlpm.z,OFFSET('Lookup Data'!$E$40,,_xlpm.x,_xlpm.y,),INDEX(_xlpm.z,RANDBETWEEN(1,_xlpm.y)))</f>
        <v>Caps</v>
      </c>
      <c r="I1000" s="48">
        <f t="shared" ca="1" si="31"/>
        <v>3700</v>
      </c>
      <c r="J1000" s="35">
        <f t="shared" ca="1" si="30"/>
        <v>0.25</v>
      </c>
    </row>
    <row r="1001" spans="6:10" x14ac:dyDescent="0.2">
      <c r="F1001" cm="1">
        <f t="array" aca="1" ref="F1001" ca="1">INDEX(LU_Years,RANDBETWEEN(1,COUNTA(LU_Years)))</f>
        <v>2021</v>
      </c>
      <c r="G1001" t="str" cm="1">
        <f t="array" aca="1" ref="G1001" ca="1">INDEX(LU_Categories,RANDBETWEEN(1,COUNTA(LU_Categories)))</f>
        <v>Bikes</v>
      </c>
      <c r="H1001" t="str" cm="1">
        <f t="array" aca="1" ref="H1001" ca="1">_xlfn.LET(_xlpm.x,MATCH(G1001,LU_Categories,0),_xlpm.y,OFFSET('Lookup Data'!$E$37,,_xlpm.x),_xlpm.z,OFFSET('Lookup Data'!$E$40,,_xlpm.x,_xlpm.y,),INDEX(_xlpm.z,RANDBETWEEN(1,_xlpm.y)))</f>
        <v>Road Bikes</v>
      </c>
      <c r="I1001" s="48">
        <f t="shared" ca="1" si="31"/>
        <v>3200</v>
      </c>
      <c r="J1001" s="35">
        <f t="shared" ca="1" si="30"/>
        <v>0.2</v>
      </c>
    </row>
    <row r="1002" spans="6:10" x14ac:dyDescent="0.2">
      <c r="F1002" cm="1">
        <f t="array" aca="1" ref="F1002" ca="1">INDEX(LU_Years,RANDBETWEEN(1,COUNTA(LU_Years)))</f>
        <v>2020</v>
      </c>
      <c r="G1002" t="str" cm="1">
        <f t="array" aca="1" ref="G1002" ca="1">INDEX(LU_Categories,RANDBETWEEN(1,COUNTA(LU_Categories)))</f>
        <v>Clothing</v>
      </c>
      <c r="H1002" t="str" cm="1">
        <f t="array" aca="1" ref="H1002" ca="1">_xlfn.LET(_xlpm.x,MATCH(G1002,LU_Categories,0),_xlpm.y,OFFSET('Lookup Data'!$E$37,,_xlpm.x),_xlpm.z,OFFSET('Lookup Data'!$E$40,,_xlpm.x,_xlpm.y,),INDEX(_xlpm.z,RANDBETWEEN(1,_xlpm.y)))</f>
        <v>Caps</v>
      </c>
      <c r="I1002" s="48">
        <f t="shared" ca="1" si="31"/>
        <v>200</v>
      </c>
      <c r="J1002" s="35">
        <f t="shared" ca="1" si="30"/>
        <v>0.15</v>
      </c>
    </row>
    <row r="1003" spans="6:10" x14ac:dyDescent="0.2">
      <c r="F1003" cm="1">
        <f t="array" aca="1" ref="F1003" ca="1">INDEX(LU_Years,RANDBETWEEN(1,COUNTA(LU_Years)))</f>
        <v>2022</v>
      </c>
      <c r="G1003" t="str" cm="1">
        <f t="array" aca="1" ref="G1003" ca="1">INDEX(LU_Categories,RANDBETWEEN(1,COUNTA(LU_Categories)))</f>
        <v>Bikes</v>
      </c>
      <c r="H1003" t="str" cm="1">
        <f t="array" aca="1" ref="H1003" ca="1">_xlfn.LET(_xlpm.x,MATCH(G1003,LU_Categories,0),_xlpm.y,OFFSET('Lookup Data'!$E$37,,_xlpm.x),_xlpm.z,OFFSET('Lookup Data'!$E$40,,_xlpm.x,_xlpm.y,),INDEX(_xlpm.z,RANDBETWEEN(1,_xlpm.y)))</f>
        <v>Mountain Bikes</v>
      </c>
      <c r="I1003" s="48">
        <f t="shared" ca="1" si="31"/>
        <v>2900</v>
      </c>
      <c r="J1003" s="35">
        <f t="shared" ca="1" si="30"/>
        <v>1</v>
      </c>
    </row>
    <row r="1004" spans="6:10" x14ac:dyDescent="0.2">
      <c r="F1004" cm="1">
        <f t="array" aca="1" ref="F1004" ca="1">INDEX(LU_Years,RANDBETWEEN(1,COUNTA(LU_Years)))</f>
        <v>2020</v>
      </c>
      <c r="G1004" t="str" cm="1">
        <f t="array" aca="1" ref="G1004" ca="1">INDEX(LU_Categories,RANDBETWEEN(1,COUNTA(LU_Categories)))</f>
        <v>Bikes</v>
      </c>
      <c r="H1004" t="str" cm="1">
        <f t="array" aca="1" ref="H1004" ca="1">_xlfn.LET(_xlpm.x,MATCH(G1004,LU_Categories,0),_xlpm.y,OFFSET('Lookup Data'!$E$37,,_xlpm.x),_xlpm.z,OFFSET('Lookup Data'!$E$40,,_xlpm.x,_xlpm.y,),INDEX(_xlpm.z,RANDBETWEEN(1,_xlpm.y)))</f>
        <v>Touring Bikes</v>
      </c>
      <c r="I1004" s="48">
        <f t="shared" ca="1" si="31"/>
        <v>1600</v>
      </c>
      <c r="J1004" s="35">
        <f t="shared" ca="1" si="30"/>
        <v>0.15</v>
      </c>
    </row>
    <row r="1005" spans="6:10" x14ac:dyDescent="0.2">
      <c r="F1005" cm="1">
        <f t="array" aca="1" ref="F1005" ca="1">INDEX(LU_Years,RANDBETWEEN(1,COUNTA(LU_Years)))</f>
        <v>2021</v>
      </c>
      <c r="G1005" t="str" cm="1">
        <f t="array" aca="1" ref="G1005" ca="1">INDEX(LU_Categories,RANDBETWEEN(1,COUNTA(LU_Categories)))</f>
        <v>Components</v>
      </c>
      <c r="H1005" t="str" cm="1">
        <f t="array" aca="1" ref="H1005" ca="1">_xlfn.LET(_xlpm.x,MATCH(G1005,LU_Categories,0),_xlpm.y,OFFSET('Lookup Data'!$E$37,,_xlpm.x),_xlpm.z,OFFSET('Lookup Data'!$E$40,,_xlpm.x,_xlpm.y,),INDEX(_xlpm.z,RANDBETWEEN(1,_xlpm.y)))</f>
        <v>Pedals</v>
      </c>
      <c r="I1005" s="48">
        <f t="shared" ca="1" si="31"/>
        <v>3800</v>
      </c>
      <c r="J1005" s="35">
        <f t="shared" ca="1" si="30"/>
        <v>0.75</v>
      </c>
    </row>
    <row r="1006" spans="6:10" x14ac:dyDescent="0.2">
      <c r="F1006" cm="1">
        <f t="array" aca="1" ref="F1006" ca="1">INDEX(LU_Years,RANDBETWEEN(1,COUNTA(LU_Years)))</f>
        <v>2022</v>
      </c>
      <c r="G1006" t="str" cm="1">
        <f t="array" aca="1" ref="G1006" ca="1">INDEX(LU_Categories,RANDBETWEEN(1,COUNTA(LU_Categories)))</f>
        <v>Components</v>
      </c>
      <c r="H1006" t="str" cm="1">
        <f t="array" aca="1" ref="H1006" ca="1">_xlfn.LET(_xlpm.x,MATCH(G1006,LU_Categories,0),_xlpm.y,OFFSET('Lookup Data'!$E$37,,_xlpm.x),_xlpm.z,OFFSET('Lookup Data'!$E$40,,_xlpm.x,_xlpm.y,),INDEX(_xlpm.z,RANDBETWEEN(1,_xlpm.y)))</f>
        <v>Handlebars</v>
      </c>
      <c r="I1006" s="48">
        <f t="shared" ca="1" si="31"/>
        <v>1100</v>
      </c>
      <c r="J1006" s="35">
        <f t="shared" ca="1" si="30"/>
        <v>0.65</v>
      </c>
    </row>
    <row r="1007" spans="6:10" x14ac:dyDescent="0.2">
      <c r="F1007" cm="1">
        <f t="array" aca="1" ref="F1007" ca="1">INDEX(LU_Years,RANDBETWEEN(1,COUNTA(LU_Years)))</f>
        <v>2020</v>
      </c>
      <c r="G1007" t="str" cm="1">
        <f t="array" aca="1" ref="G1007" ca="1">INDEX(LU_Categories,RANDBETWEEN(1,COUNTA(LU_Categories)))</f>
        <v>Accessories</v>
      </c>
      <c r="H1007" t="str" cm="1">
        <f t="array" aca="1" ref="H1007" ca="1">_xlfn.LET(_xlpm.x,MATCH(G1007,LU_Categories,0),_xlpm.y,OFFSET('Lookup Data'!$E$37,,_xlpm.x),_xlpm.z,OFFSET('Lookup Data'!$E$40,,_xlpm.x,_xlpm.y,),INDEX(_xlpm.z,RANDBETWEEN(1,_xlpm.y)))</f>
        <v>Locks</v>
      </c>
      <c r="I1007" s="48">
        <f t="shared" ca="1" si="31"/>
        <v>1000</v>
      </c>
      <c r="J1007" s="35">
        <f t="shared" ca="1" si="30"/>
        <v>0.05</v>
      </c>
    </row>
    <row r="1008" spans="6:10" x14ac:dyDescent="0.2">
      <c r="F1008" cm="1">
        <f t="array" aca="1" ref="F1008" ca="1">INDEX(LU_Years,RANDBETWEEN(1,COUNTA(LU_Years)))</f>
        <v>2020</v>
      </c>
      <c r="G1008" t="str" cm="1">
        <f t="array" aca="1" ref="G1008" ca="1">INDEX(LU_Categories,RANDBETWEEN(1,COUNTA(LU_Categories)))</f>
        <v>Components</v>
      </c>
      <c r="H1008" t="str" cm="1">
        <f t="array" aca="1" ref="H1008" ca="1">_xlfn.LET(_xlpm.x,MATCH(G1008,LU_Categories,0),_xlpm.y,OFFSET('Lookup Data'!$E$37,,_xlpm.x),_xlpm.z,OFFSET('Lookup Data'!$E$40,,_xlpm.x,_xlpm.y,),INDEX(_xlpm.z,RANDBETWEEN(1,_xlpm.y)))</f>
        <v>Brakes</v>
      </c>
      <c r="I1008" s="48">
        <f t="shared" ca="1" si="31"/>
        <v>2200</v>
      </c>
      <c r="J1008" s="35">
        <f t="shared" ca="1" si="30"/>
        <v>0.1</v>
      </c>
    </row>
    <row r="1009" spans="6:10" x14ac:dyDescent="0.2">
      <c r="F1009" cm="1">
        <f t="array" aca="1" ref="F1009" ca="1">INDEX(LU_Years,RANDBETWEEN(1,COUNTA(LU_Years)))</f>
        <v>2021</v>
      </c>
      <c r="G1009" t="str" cm="1">
        <f t="array" aca="1" ref="G1009" ca="1">INDEX(LU_Categories,RANDBETWEEN(1,COUNTA(LU_Categories)))</f>
        <v>Components</v>
      </c>
      <c r="H1009" t="str" cm="1">
        <f t="array" aca="1" ref="H1009" ca="1">_xlfn.LET(_xlpm.x,MATCH(G1009,LU_Categories,0),_xlpm.y,OFFSET('Lookup Data'!$E$37,,_xlpm.x),_xlpm.z,OFFSET('Lookup Data'!$E$40,,_xlpm.x,_xlpm.y,),INDEX(_xlpm.z,RANDBETWEEN(1,_xlpm.y)))</f>
        <v>Saddles</v>
      </c>
      <c r="I1009" s="48">
        <f t="shared" ca="1" si="31"/>
        <v>3500</v>
      </c>
      <c r="J1009" s="35">
        <f t="shared" ca="1" si="30"/>
        <v>0.6</v>
      </c>
    </row>
  </sheetData>
  <mergeCells count="1">
    <mergeCell ref="A3:E3"/>
  </mergeCells>
  <conditionalFormatting sqref="I4">
    <cfRule type="cellIs" dxfId="9" priority="1" operator="notEqual">
      <formula>0</formula>
    </cfRule>
  </conditionalFormatting>
  <hyperlinks>
    <hyperlink ref="A3:E3" location="HL_Navigator" tooltip="Go to Navigator (Table of Contents)" display="Navigator" xr:uid="{59CDB7B5-8A12-42BF-847C-189217B24E6C}"/>
    <hyperlink ref="A3" location="HL_Navigator" display="Navigator" xr:uid="{F84FD2A3-7915-466C-93C2-E15757D964DF}"/>
    <hyperlink ref="I4" location="Overall_Error_Check" tooltip="Go to Overall Error Check" display="Overall_Error_Check" xr:uid="{3EC8FC81-E9DD-475E-B70B-89919896E103}"/>
  </hyperlinks>
  <pageMargins left="0.7" right="0.7" top="0.75" bottom="0.75" header="0.3" footer="0.3"/>
  <tableParts count="1">
    <tablePart r:id="rId1"/>
  </tablePart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A1DABF-161A-4B82-978B-D1DC9F1F91D2}">
  <sheetPr>
    <outlinePr summaryBelow="0" summaryRight="0"/>
  </sheetPr>
  <dimension ref="A1:Q61"/>
  <sheetViews>
    <sheetView showGridLines="0" workbookViewId="0">
      <pane ySplit="4" topLeftCell="A43" activePane="bottomLeft" state="frozen"/>
      <selection pane="bottomLeft" activeCell="A3" sqref="A3:E3"/>
    </sheetView>
  </sheetViews>
  <sheetFormatPr defaultRowHeight="12" x14ac:dyDescent="0.2"/>
  <cols>
    <col min="1" max="5" width="3.7109375" customWidth="1"/>
    <col min="6" max="6" width="21.5703125" bestFit="1" customWidth="1"/>
    <col min="7" max="9" width="14.28515625" customWidth="1"/>
  </cols>
  <sheetData>
    <row r="1" spans="1:17" ht="20.25" x14ac:dyDescent="0.3">
      <c r="A1" s="14" t="str">
        <f ca="1">IF(ISERROR(RIGHT(CELL("filename",A1),LEN(CELL("filename",A1))-FIND("]",CELL("filename",A1)))),
"",
RIGHT(CELL("filename",A1),LEN(CELL("filename",A1))-FIND("]",CELL("filename",A1))))</f>
        <v>Lookup Data</v>
      </c>
    </row>
    <row r="2" spans="1:17" ht="18" x14ac:dyDescent="0.25">
      <c r="A2" s="16" t="str">
        <f ca="1">Model_Name</f>
        <v>SP Eta LAMBDA et al.xlsx</v>
      </c>
    </row>
    <row r="3" spans="1:17" x14ac:dyDescent="0.2">
      <c r="A3" s="73" t="s">
        <v>1</v>
      </c>
      <c r="B3" s="73"/>
      <c r="C3" s="73"/>
      <c r="D3" s="73"/>
      <c r="E3" s="73"/>
    </row>
    <row r="4" spans="1:17" ht="14.25" x14ac:dyDescent="0.2">
      <c r="E4" t="s">
        <v>2</v>
      </c>
      <c r="I4" s="1">
        <f>Overall_Error_Check</f>
        <v>0</v>
      </c>
    </row>
    <row r="5" spans="1:17" x14ac:dyDescent="0.2">
      <c r="A5" s="11"/>
    </row>
    <row r="6" spans="1:17" ht="16.5" thickBot="1" x14ac:dyDescent="0.3">
      <c r="B6" s="40">
        <f>MAX($B$5:$B5)+1</f>
        <v>1</v>
      </c>
      <c r="C6" s="2" t="s">
        <v>72</v>
      </c>
      <c r="D6" s="2"/>
      <c r="E6" s="2"/>
      <c r="F6" s="2"/>
      <c r="G6" s="2"/>
      <c r="H6" s="2"/>
      <c r="I6" s="2"/>
      <c r="J6" s="2"/>
      <c r="K6" s="2"/>
      <c r="L6" s="2"/>
      <c r="M6" s="2"/>
      <c r="N6" s="2"/>
      <c r="O6" s="2"/>
      <c r="P6" s="2"/>
      <c r="Q6" s="2"/>
    </row>
    <row r="7" spans="1:17" ht="12.75" thickTop="1" x14ac:dyDescent="0.2"/>
    <row r="8" spans="1:17" ht="16.5" x14ac:dyDescent="0.25">
      <c r="C8" s="3" t="str">
        <f>"LU_"&amp;SUBSTITUTE(C6," ","_")</f>
        <v>LU_Years</v>
      </c>
    </row>
    <row r="10" spans="1:17" ht="15" x14ac:dyDescent="0.25">
      <c r="D10" s="4" t="s">
        <v>73</v>
      </c>
    </row>
    <row r="12" spans="1:17" x14ac:dyDescent="0.2">
      <c r="F12" s="13" t="str">
        <f>C8</f>
        <v>LU_Years</v>
      </c>
    </row>
    <row r="13" spans="1:17" ht="12.75" x14ac:dyDescent="0.2">
      <c r="F13" s="46">
        <f ca="1">F14-1</f>
        <v>2020</v>
      </c>
      <c r="H13" s="29" t="str">
        <f>F12</f>
        <v>LU_Years</v>
      </c>
    </row>
    <row r="14" spans="1:17" x14ac:dyDescent="0.2">
      <c r="F14" s="46">
        <f ca="1">F15-1</f>
        <v>2021</v>
      </c>
    </row>
    <row r="15" spans="1:17" x14ac:dyDescent="0.2">
      <c r="F15" s="46">
        <f ca="1">YEAR(TODAY())-1</f>
        <v>2022</v>
      </c>
    </row>
    <row r="18" spans="2:17" ht="16.5" thickBot="1" x14ac:dyDescent="0.3">
      <c r="B18" s="40">
        <f>MAX($B$5:$B17)+1</f>
        <v>2</v>
      </c>
      <c r="C18" s="2" t="s">
        <v>74</v>
      </c>
      <c r="D18" s="2"/>
      <c r="E18" s="2"/>
      <c r="F18" s="2"/>
      <c r="G18" s="2"/>
      <c r="H18" s="2"/>
      <c r="I18" s="2"/>
      <c r="J18" s="2"/>
      <c r="K18" s="2"/>
      <c r="L18" s="2"/>
      <c r="M18" s="2"/>
      <c r="N18" s="2"/>
      <c r="O18" s="2"/>
      <c r="P18" s="2"/>
      <c r="Q18" s="2"/>
    </row>
    <row r="19" spans="2:17" ht="12.75" thickTop="1" x14ac:dyDescent="0.2"/>
    <row r="20" spans="2:17" ht="16.5" x14ac:dyDescent="0.25">
      <c r="C20" s="3" t="str">
        <f>"LU_"&amp;SUBSTITUTE(C18," ","_")</f>
        <v>LU_Categories</v>
      </c>
    </row>
    <row r="22" spans="2:17" ht="15" x14ac:dyDescent="0.25">
      <c r="D22" s="4" t="s">
        <v>73</v>
      </c>
    </row>
    <row r="24" spans="2:17" x14ac:dyDescent="0.2">
      <c r="F24" s="13" t="str">
        <f>C20</f>
        <v>LU_Categories</v>
      </c>
    </row>
    <row r="25" spans="2:17" ht="12.75" x14ac:dyDescent="0.2">
      <c r="F25" s="47" t="s">
        <v>75</v>
      </c>
      <c r="H25" s="29" t="str">
        <f>F24</f>
        <v>LU_Categories</v>
      </c>
    </row>
    <row r="26" spans="2:17" x14ac:dyDescent="0.2">
      <c r="F26" s="47" t="s">
        <v>76</v>
      </c>
    </row>
    <row r="27" spans="2:17" x14ac:dyDescent="0.2">
      <c r="F27" s="47" t="s">
        <v>77</v>
      </c>
    </row>
    <row r="28" spans="2:17" x14ac:dyDescent="0.2">
      <c r="F28" s="47" t="s">
        <v>78</v>
      </c>
    </row>
    <row r="31" spans="2:17" ht="16.5" thickBot="1" x14ac:dyDescent="0.3">
      <c r="B31" s="40">
        <f>MAX($B$5:$B30)+1</f>
        <v>3</v>
      </c>
      <c r="C31" s="2" t="s">
        <v>74</v>
      </c>
      <c r="D31" s="2"/>
      <c r="E31" s="2"/>
      <c r="F31" s="2"/>
      <c r="G31" s="2"/>
      <c r="H31" s="2"/>
      <c r="I31" s="2"/>
      <c r="J31" s="2"/>
      <c r="K31" s="2"/>
      <c r="L31" s="2"/>
      <c r="M31" s="2"/>
      <c r="N31" s="2"/>
      <c r="O31" s="2"/>
      <c r="P31" s="2"/>
      <c r="Q31" s="2"/>
    </row>
    <row r="32" spans="2:17" ht="12.75" thickTop="1" x14ac:dyDescent="0.2"/>
    <row r="33" spans="3:9" ht="16.5" x14ac:dyDescent="0.25">
      <c r="C33" s="3" t="str">
        <f>"LU_"&amp;SUBSTITUTE(C31," ","_")</f>
        <v>LU_Categories</v>
      </c>
    </row>
    <row r="35" spans="3:9" ht="15" x14ac:dyDescent="0.25">
      <c r="D35" s="4" t="s">
        <v>104</v>
      </c>
    </row>
    <row r="37" spans="3:9" x14ac:dyDescent="0.2">
      <c r="F37" s="46">
        <f>COUNTA(F40:F47)</f>
        <v>6</v>
      </c>
      <c r="G37" s="46">
        <f t="shared" ref="G37:I37" si="0">COUNTA(G40:G47)</f>
        <v>4</v>
      </c>
      <c r="H37" s="46">
        <f t="shared" si="0"/>
        <v>8</v>
      </c>
      <c r="I37" s="46">
        <f t="shared" si="0"/>
        <v>7</v>
      </c>
    </row>
    <row r="39" spans="3:9" x14ac:dyDescent="0.2">
      <c r="F39" s="13" t="str" cm="1">
        <f t="array" ref="F39:I39">TRANSPOSE(LU_Categories)</f>
        <v>Accessories</v>
      </c>
      <c r="G39" s="13" t="str">
        <v>Bikes</v>
      </c>
      <c r="H39" s="13" t="str">
        <v>Clothing</v>
      </c>
      <c r="I39" s="13" t="str">
        <v>Components</v>
      </c>
    </row>
    <row r="40" spans="3:9" x14ac:dyDescent="0.2">
      <c r="F40" s="20" t="s">
        <v>79</v>
      </c>
      <c r="G40" s="20" t="s">
        <v>80</v>
      </c>
      <c r="H40" s="20" t="s">
        <v>81</v>
      </c>
      <c r="I40" s="20" t="s">
        <v>82</v>
      </c>
    </row>
    <row r="41" spans="3:9" x14ac:dyDescent="0.2">
      <c r="F41" s="20" t="s">
        <v>83</v>
      </c>
      <c r="G41" s="20" t="s">
        <v>84</v>
      </c>
      <c r="H41" s="20" t="s">
        <v>85</v>
      </c>
      <c r="I41" s="20" t="s">
        <v>86</v>
      </c>
    </row>
    <row r="42" spans="3:9" x14ac:dyDescent="0.2">
      <c r="F42" s="20" t="s">
        <v>87</v>
      </c>
      <c r="G42" s="20" t="s">
        <v>88</v>
      </c>
      <c r="H42" s="20" t="s">
        <v>89</v>
      </c>
      <c r="I42" s="20" t="s">
        <v>90</v>
      </c>
    </row>
    <row r="43" spans="3:9" x14ac:dyDescent="0.2">
      <c r="F43" s="20" t="s">
        <v>91</v>
      </c>
      <c r="G43" s="20" t="s">
        <v>92</v>
      </c>
      <c r="H43" s="20" t="s">
        <v>93</v>
      </c>
      <c r="I43" s="20" t="s">
        <v>94</v>
      </c>
    </row>
    <row r="44" spans="3:9" ht="12.75" x14ac:dyDescent="0.2">
      <c r="F44" s="20" t="s">
        <v>95</v>
      </c>
      <c r="G44" s="23"/>
      <c r="H44" s="20" t="s">
        <v>96</v>
      </c>
      <c r="I44" s="20" t="s">
        <v>97</v>
      </c>
    </row>
    <row r="45" spans="3:9" ht="12.75" x14ac:dyDescent="0.2">
      <c r="F45" s="20" t="s">
        <v>98</v>
      </c>
      <c r="G45" s="23"/>
      <c r="H45" s="20" t="s">
        <v>99</v>
      </c>
      <c r="I45" s="20" t="s">
        <v>100</v>
      </c>
    </row>
    <row r="46" spans="3:9" ht="12.75" x14ac:dyDescent="0.2">
      <c r="F46" s="23"/>
      <c r="G46" s="23"/>
      <c r="H46" s="20" t="s">
        <v>101</v>
      </c>
      <c r="I46" s="20" t="s">
        <v>102</v>
      </c>
    </row>
    <row r="47" spans="3:9" ht="12.75" x14ac:dyDescent="0.2">
      <c r="F47" s="23"/>
      <c r="G47" s="23"/>
      <c r="H47" s="20" t="s">
        <v>103</v>
      </c>
      <c r="I47" s="23"/>
    </row>
    <row r="50" spans="2:17" ht="16.5" thickBot="1" x14ac:dyDescent="0.3">
      <c r="B50" s="40">
        <f>MAX($B$5:$B49)+1</f>
        <v>4</v>
      </c>
      <c r="C50" s="2" t="s">
        <v>138</v>
      </c>
      <c r="D50" s="2"/>
      <c r="E50" s="2"/>
      <c r="F50" s="2"/>
      <c r="G50" s="2"/>
      <c r="H50" s="2"/>
      <c r="I50" s="2"/>
      <c r="J50" s="2"/>
      <c r="K50" s="2"/>
      <c r="L50" s="2"/>
      <c r="M50" s="2"/>
      <c r="N50" s="2"/>
      <c r="O50" s="2"/>
      <c r="P50" s="2"/>
      <c r="Q50" s="2"/>
    </row>
    <row r="51" spans="2:17" ht="12.75" thickTop="1" x14ac:dyDescent="0.2"/>
    <row r="52" spans="2:17" ht="16.5" x14ac:dyDescent="0.25">
      <c r="C52" s="3" t="str">
        <f>"LU_"&amp;SUBSTITUTE(C50," ","_")</f>
        <v>LU_Data_Table_Headers</v>
      </c>
    </row>
    <row r="54" spans="2:17" ht="15" x14ac:dyDescent="0.25">
      <c r="D54" s="4" t="s">
        <v>104</v>
      </c>
    </row>
    <row r="56" spans="2:17" x14ac:dyDescent="0.2">
      <c r="F56" s="13" t="str">
        <f>C52</f>
        <v>LU_Data_Table_Headers</v>
      </c>
    </row>
    <row r="57" spans="2:17" ht="12.75" x14ac:dyDescent="0.2">
      <c r="F57" s="64" t="str" cm="1">
        <f t="array" ref="F57:F61">TRANSPOSE(tbl[#Headers])</f>
        <v>Year</v>
      </c>
      <c r="H57" s="29" t="str">
        <f>F56</f>
        <v>LU_Data_Table_Headers</v>
      </c>
    </row>
    <row r="58" spans="2:17" x14ac:dyDescent="0.2">
      <c r="F58" s="64" t="str">
        <v>Category</v>
      </c>
    </row>
    <row r="59" spans="2:17" x14ac:dyDescent="0.2">
      <c r="F59" s="64" t="str">
        <v>Item</v>
      </c>
    </row>
    <row r="60" spans="2:17" x14ac:dyDescent="0.2">
      <c r="F60" s="64" t="str">
        <v>Sales</v>
      </c>
    </row>
    <row r="61" spans="2:17" x14ac:dyDescent="0.2">
      <c r="F61" s="64" t="str">
        <v>Rating</v>
      </c>
    </row>
  </sheetData>
  <mergeCells count="1">
    <mergeCell ref="A3:E3"/>
  </mergeCells>
  <conditionalFormatting sqref="I4">
    <cfRule type="cellIs" dxfId="4" priority="1" operator="notEqual">
      <formula>0</formula>
    </cfRule>
  </conditionalFormatting>
  <hyperlinks>
    <hyperlink ref="A3:E3" location="HL_Navigator" tooltip="Go to Navigator (Table of Contents)" display="Navigator" xr:uid="{CC64BC85-5E47-4A9B-AAC0-1ACFB191B905}"/>
    <hyperlink ref="A3" location="HL_Navigator" display="Navigator" xr:uid="{C002F2D1-D590-4B2A-8CDA-6CC5ED0FDECD}"/>
    <hyperlink ref="I4" location="Overall_Error_Check" tooltip="Go to Overall Error Check" display="Overall_Error_Check" xr:uid="{3E89D818-6715-4464-8714-8C77D41C0A5C}"/>
  </hyperlink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outlinePr summaryBelow="0"/>
  </sheetPr>
  <dimension ref="A1:R19"/>
  <sheetViews>
    <sheetView showGridLines="0" workbookViewId="0">
      <pane ySplit="4" topLeftCell="A5" activePane="bottomLeft" state="frozen"/>
      <selection pane="bottomLeft" activeCell="A3" sqref="A3:E3"/>
    </sheetView>
  </sheetViews>
  <sheetFormatPr defaultColWidth="0" defaultRowHeight="12" outlineLevelRow="1" x14ac:dyDescent="0.2"/>
  <cols>
    <col min="1" max="5" width="3.7109375" customWidth="1"/>
    <col min="6" max="12" width="9.140625" customWidth="1"/>
    <col min="13" max="18" width="0" hidden="1" customWidth="1"/>
    <col min="19" max="16384" width="9.140625" hidden="1"/>
  </cols>
  <sheetData>
    <row r="1" spans="1:11" ht="20.25" x14ac:dyDescent="0.3">
      <c r="A1" s="14" t="str">
        <f ca="1">IF(ISERROR(RIGHT(CELL("filename",A1),LEN(CELL("filename",A1))-FIND("]",CELL("filename",A1)))),
"",
RIGHT(CELL("filename",A1),LEN(CELL("filename",A1))-FIND("]",CELL("filename",A1))))</f>
        <v>Error Checks</v>
      </c>
      <c r="I1" s="73"/>
      <c r="J1" s="73"/>
    </row>
    <row r="2" spans="1:11" ht="18" x14ac:dyDescent="0.25">
      <c r="A2" s="16" t="str">
        <f ca="1">Model_Name</f>
        <v>SP Eta LAMBDA et al.xlsx</v>
      </c>
    </row>
    <row r="3" spans="1:11" x14ac:dyDescent="0.2">
      <c r="A3" s="73" t="s">
        <v>1</v>
      </c>
      <c r="B3" s="73"/>
      <c r="C3" s="73"/>
      <c r="D3" s="73"/>
      <c r="E3" s="73"/>
    </row>
    <row r="4" spans="1:11" ht="14.25" x14ac:dyDescent="0.2">
      <c r="B4" t="s">
        <v>2</v>
      </c>
      <c r="F4" s="1">
        <f>Overall_Error_Check</f>
        <v>0</v>
      </c>
    </row>
    <row r="5" spans="1:11" x14ac:dyDescent="0.2">
      <c r="A5" s="11"/>
    </row>
    <row r="6" spans="1:11" ht="16.5" thickBot="1" x14ac:dyDescent="0.3">
      <c r="B6" s="40">
        <f>MAX($B$5:$B5)+1</f>
        <v>1</v>
      </c>
      <c r="C6" s="2" t="s">
        <v>66</v>
      </c>
      <c r="D6" s="2"/>
      <c r="E6" s="2"/>
      <c r="F6" s="2"/>
      <c r="G6" s="2"/>
      <c r="H6" s="2"/>
      <c r="I6" s="2"/>
      <c r="J6" s="2"/>
      <c r="K6" s="2"/>
    </row>
    <row r="7" spans="1:11" ht="12.75" outlineLevel="1" thickTop="1" x14ac:dyDescent="0.2"/>
    <row r="8" spans="1:11" ht="16.5" outlineLevel="1" x14ac:dyDescent="0.25">
      <c r="C8" s="3" t="s">
        <v>67</v>
      </c>
    </row>
    <row r="9" spans="1:11" ht="16.5" outlineLevel="1" x14ac:dyDescent="0.25">
      <c r="C9" s="3"/>
    </row>
    <row r="10" spans="1:11" ht="16.5" outlineLevel="1" x14ac:dyDescent="0.25">
      <c r="C10" s="3"/>
      <c r="D10" s="4" t="s">
        <v>68</v>
      </c>
    </row>
    <row r="11" spans="1:11" outlineLevel="1" x14ac:dyDescent="0.2"/>
    <row r="12" spans="1:11" ht="14.25" outlineLevel="1" x14ac:dyDescent="0.2">
      <c r="E12" t="s">
        <v>128</v>
      </c>
      <c r="I12" s="36"/>
    </row>
    <row r="13" spans="1:11" outlineLevel="1" x14ac:dyDescent="0.2"/>
    <row r="14" spans="1:11" outlineLevel="1" x14ac:dyDescent="0.2"/>
    <row r="15" spans="1:11" outlineLevel="1" x14ac:dyDescent="0.2"/>
    <row r="16" spans="1:11" outlineLevel="1" x14ac:dyDescent="0.2"/>
    <row r="17" spans="5:11" ht="15" outlineLevel="1" x14ac:dyDescent="0.25">
      <c r="E17" s="4" t="str">
        <f>C8</f>
        <v>Summary of Errors</v>
      </c>
      <c r="I17" s="1">
        <f>MIN(1,SUM(I11:I15))</f>
        <v>0</v>
      </c>
      <c r="K17" s="11"/>
    </row>
    <row r="18" spans="5:11" outlineLevel="1" x14ac:dyDescent="0.2"/>
    <row r="19" spans="5:11" outlineLevel="1" x14ac:dyDescent="0.2"/>
  </sheetData>
  <mergeCells count="2">
    <mergeCell ref="I1:J1"/>
    <mergeCell ref="A3:E3"/>
  </mergeCells>
  <conditionalFormatting sqref="I17">
    <cfRule type="cellIs" dxfId="3" priority="5" operator="notEqual">
      <formula>0</formula>
    </cfRule>
  </conditionalFormatting>
  <conditionalFormatting sqref="I12">
    <cfRule type="cellIs" dxfId="2" priority="4" operator="notEqual">
      <formula>0</formula>
    </cfRule>
  </conditionalFormatting>
  <conditionalFormatting sqref="I12">
    <cfRule type="cellIs" dxfId="1" priority="3" operator="notEqual">
      <formula>0</formula>
    </cfRule>
  </conditionalFormatting>
  <conditionalFormatting sqref="F4">
    <cfRule type="cellIs" dxfId="0" priority="1" operator="notEqual">
      <formula>0</formula>
    </cfRule>
  </conditionalFormatting>
  <hyperlinks>
    <hyperlink ref="F4" location="Overall_Error_Check" tooltip="Go to Overall Error Check" display="Overall_Error_Check" xr:uid="{00000000-0004-0000-0500-000000000000}"/>
    <hyperlink ref="A3:E3" location="HL_Navigator" tooltip="Go to Navigator (Table of Contents)" display="Navigator" xr:uid="{00000000-0004-0000-0500-000001000000}"/>
    <hyperlink ref="A3" location="HL_Navigator" display="Navigator" xr:uid="{00000000-0004-0000-0500-000002000000}"/>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outlinePr summaryBelow="0"/>
  </sheetPr>
  <dimension ref="A1:O81"/>
  <sheetViews>
    <sheetView showGridLines="0" zoomScaleNormal="100" workbookViewId="0">
      <pane ySplit="4" topLeftCell="A5" activePane="bottomLeft" state="frozen"/>
      <selection pane="bottomLeft" activeCell="A3" sqref="A3:E3"/>
    </sheetView>
  </sheetViews>
  <sheetFormatPr defaultColWidth="0" defaultRowHeight="12" outlineLevelRow="1" x14ac:dyDescent="0.2"/>
  <cols>
    <col min="1" max="5" width="3.7109375" customWidth="1"/>
    <col min="6" max="7" width="9.140625" customWidth="1"/>
    <col min="8" max="8" width="1.7109375" customWidth="1"/>
    <col min="9" max="9" width="17.28515625" bestFit="1" customWidth="1"/>
    <col min="10" max="10" width="1.7109375" customWidth="1"/>
    <col min="11" max="11" width="23.42578125" customWidth="1"/>
    <col min="12" max="13" width="9.140625" customWidth="1"/>
    <col min="14" max="14" width="1.7109375" customWidth="1"/>
    <col min="15" max="15" width="0" hidden="1" customWidth="1"/>
    <col min="16" max="16384" width="9.140625" hidden="1"/>
  </cols>
  <sheetData>
    <row r="1" spans="1:13" ht="20.25" x14ac:dyDescent="0.3">
      <c r="A1" s="14" t="str">
        <f ca="1">IF(ISERROR(RIGHT(CELL("filename",A1),LEN(CELL("filename",A1))-FIND("]",CELL("filename",A1)))),
"",
RIGHT(CELL("filename",A1),LEN(CELL("filename",A1))-FIND("]",CELL("filename",A1))))</f>
        <v>Style Guide</v>
      </c>
      <c r="K1" s="11"/>
    </row>
    <row r="2" spans="1:13" ht="18" x14ac:dyDescent="0.25">
      <c r="A2" s="16" t="str">
        <f ca="1">Model_Name</f>
        <v>SP Eta LAMBDA et al.xlsx</v>
      </c>
    </row>
    <row r="3" spans="1:13" x14ac:dyDescent="0.2">
      <c r="A3" s="73" t="s">
        <v>1</v>
      </c>
      <c r="B3" s="73"/>
      <c r="C3" s="73"/>
      <c r="D3" s="73"/>
      <c r="E3" s="73"/>
    </row>
    <row r="4" spans="1:13" ht="14.25" x14ac:dyDescent="0.2">
      <c r="E4" t="s">
        <v>2</v>
      </c>
      <c r="I4" s="1">
        <f>Overall_Error_Check</f>
        <v>0</v>
      </c>
    </row>
    <row r="5" spans="1:13" x14ac:dyDescent="0.2">
      <c r="A5" s="11"/>
    </row>
    <row r="6" spans="1:13" ht="16.5" thickBot="1" x14ac:dyDescent="0.3">
      <c r="B6" s="40">
        <f>MAX($B$5:$B5)+1</f>
        <v>1</v>
      </c>
      <c r="C6" s="2" t="s">
        <v>28</v>
      </c>
      <c r="D6" s="2"/>
      <c r="E6" s="2"/>
      <c r="F6" s="2"/>
      <c r="G6" s="2"/>
      <c r="H6" s="2"/>
      <c r="I6" s="2"/>
      <c r="J6" s="2"/>
      <c r="K6" s="2"/>
      <c r="L6" s="2"/>
      <c r="M6" s="2"/>
    </row>
    <row r="7" spans="1:13" ht="12.75" outlineLevel="1" thickTop="1" x14ac:dyDescent="0.2"/>
    <row r="8" spans="1:13" outlineLevel="1" x14ac:dyDescent="0.2">
      <c r="C8" s="75" t="s">
        <v>29</v>
      </c>
      <c r="D8" s="75"/>
      <c r="E8" s="75"/>
      <c r="F8" s="75"/>
      <c r="G8" s="75"/>
      <c r="H8" s="13"/>
      <c r="I8" s="13" t="s">
        <v>30</v>
      </c>
      <c r="J8" s="13"/>
      <c r="K8" s="13" t="s">
        <v>31</v>
      </c>
    </row>
    <row r="9" spans="1:13" outlineLevel="1" x14ac:dyDescent="0.2">
      <c r="C9" s="74"/>
      <c r="D9" s="74"/>
      <c r="E9" s="74"/>
      <c r="F9" s="74"/>
      <c r="G9" s="74"/>
      <c r="K9" s="17"/>
    </row>
    <row r="10" spans="1:13" ht="20.25" outlineLevel="1" x14ac:dyDescent="0.3">
      <c r="C10" s="74" t="s">
        <v>32</v>
      </c>
      <c r="D10" s="74"/>
      <c r="E10" s="74"/>
      <c r="F10" s="74"/>
      <c r="G10" s="74"/>
      <c r="I10" s="14" t="str">
        <f>C10</f>
        <v>Sheet Title</v>
      </c>
      <c r="K10" s="15" t="s">
        <v>32</v>
      </c>
    </row>
    <row r="11" spans="1:13" ht="18" outlineLevel="1" x14ac:dyDescent="0.25">
      <c r="C11" s="74" t="s">
        <v>5</v>
      </c>
      <c r="D11" s="74"/>
      <c r="E11" s="74"/>
      <c r="F11" s="74"/>
      <c r="G11" s="74"/>
      <c r="I11" s="16" t="str">
        <f>C11</f>
        <v>Model Name</v>
      </c>
      <c r="K11" s="15" t="s">
        <v>5</v>
      </c>
    </row>
    <row r="12" spans="1:13" outlineLevel="1" x14ac:dyDescent="0.2">
      <c r="C12" s="74"/>
      <c r="D12" s="74"/>
      <c r="E12" s="74"/>
      <c r="F12" s="74"/>
      <c r="G12" s="74"/>
      <c r="K12" s="17"/>
    </row>
    <row r="13" spans="1:13" ht="16.5" outlineLevel="1" thickBot="1" x14ac:dyDescent="0.3">
      <c r="C13" s="74" t="s">
        <v>33</v>
      </c>
      <c r="D13" s="74"/>
      <c r="E13" s="74"/>
      <c r="F13" s="74"/>
      <c r="G13" s="74"/>
      <c r="I13" s="39" t="str">
        <f>C13</f>
        <v>Header 1</v>
      </c>
      <c r="K13" s="15" t="s">
        <v>33</v>
      </c>
    </row>
    <row r="14" spans="1:13" ht="17.25" outlineLevel="1" thickTop="1" x14ac:dyDescent="0.25">
      <c r="C14" s="74" t="s">
        <v>34</v>
      </c>
      <c r="D14" s="74"/>
      <c r="E14" s="74"/>
      <c r="F14" s="74"/>
      <c r="G14" s="74"/>
      <c r="I14" s="3" t="str">
        <f>C14</f>
        <v>Header 2</v>
      </c>
      <c r="K14" s="15" t="s">
        <v>34</v>
      </c>
    </row>
    <row r="15" spans="1:13" ht="15" outlineLevel="1" x14ac:dyDescent="0.25">
      <c r="C15" s="74" t="s">
        <v>35</v>
      </c>
      <c r="D15" s="74"/>
      <c r="E15" s="74"/>
      <c r="F15" s="74"/>
      <c r="G15" s="74"/>
      <c r="I15" s="4" t="str">
        <f>C15</f>
        <v>Header 3</v>
      </c>
      <c r="K15" s="15" t="s">
        <v>35</v>
      </c>
    </row>
    <row r="16" spans="1:13" ht="15" outlineLevel="1" x14ac:dyDescent="0.25">
      <c r="C16" s="74" t="s">
        <v>36</v>
      </c>
      <c r="D16" s="74"/>
      <c r="E16" s="74"/>
      <c r="F16" s="74"/>
      <c r="G16" s="74"/>
      <c r="I16" s="18" t="str">
        <f>C16</f>
        <v>Header 4</v>
      </c>
      <c r="K16" s="15" t="s">
        <v>36</v>
      </c>
    </row>
    <row r="17" spans="2:14" outlineLevel="1" x14ac:dyDescent="0.2">
      <c r="C17" s="74"/>
      <c r="D17" s="74"/>
      <c r="E17" s="74"/>
      <c r="F17" s="74"/>
      <c r="G17" s="74"/>
      <c r="K17" s="17"/>
    </row>
    <row r="18" spans="2:14" ht="15" outlineLevel="1" x14ac:dyDescent="0.25">
      <c r="C18" s="74" t="s">
        <v>37</v>
      </c>
      <c r="D18" s="74"/>
      <c r="E18" s="74"/>
      <c r="F18" s="74"/>
      <c r="G18" s="74"/>
      <c r="I18" s="19" t="str">
        <f>C18</f>
        <v>Notes</v>
      </c>
      <c r="K18" s="15" t="s">
        <v>37</v>
      </c>
    </row>
    <row r="19" spans="2:14" outlineLevel="1" x14ac:dyDescent="0.2">
      <c r="C19" s="74"/>
      <c r="D19" s="74"/>
      <c r="E19" s="74"/>
      <c r="F19" s="74"/>
      <c r="G19" s="74"/>
      <c r="K19" s="17"/>
      <c r="N19" s="19"/>
    </row>
    <row r="20" spans="2:14" ht="15" outlineLevel="1" x14ac:dyDescent="0.25">
      <c r="C20" s="74" t="s">
        <v>38</v>
      </c>
      <c r="D20" s="74"/>
      <c r="E20" s="74"/>
      <c r="F20" s="74"/>
      <c r="G20" s="74"/>
      <c r="I20" s="13" t="str">
        <f>C20</f>
        <v>Table Heading</v>
      </c>
      <c r="K20" s="15" t="s">
        <v>38</v>
      </c>
    </row>
    <row r="21" spans="2:14" outlineLevel="1" x14ac:dyDescent="0.2"/>
    <row r="22" spans="2:14" outlineLevel="1" x14ac:dyDescent="0.2"/>
    <row r="23" spans="2:14" ht="16.5" thickBot="1" x14ac:dyDescent="0.3">
      <c r="B23" s="40">
        <f>MAX($B$5:$B22)+1</f>
        <v>2</v>
      </c>
      <c r="C23" s="2" t="s">
        <v>39</v>
      </c>
      <c r="D23" s="2"/>
      <c r="E23" s="2"/>
      <c r="F23" s="2"/>
      <c r="G23" s="2"/>
      <c r="H23" s="2"/>
      <c r="I23" s="2"/>
      <c r="J23" s="2"/>
      <c r="K23" s="2"/>
      <c r="L23" s="2"/>
      <c r="M23" s="2"/>
    </row>
    <row r="24" spans="2:14" ht="12.75" outlineLevel="1" thickTop="1" x14ac:dyDescent="0.2"/>
    <row r="25" spans="2:14" outlineLevel="1" x14ac:dyDescent="0.2">
      <c r="C25" s="75" t="s">
        <v>29</v>
      </c>
      <c r="D25" s="75"/>
      <c r="E25" s="75"/>
      <c r="F25" s="75"/>
      <c r="G25" s="75"/>
      <c r="H25" s="13"/>
      <c r="I25" s="13" t="s">
        <v>30</v>
      </c>
      <c r="J25" s="13"/>
      <c r="K25" s="13" t="s">
        <v>31</v>
      </c>
    </row>
    <row r="26" spans="2:14" ht="15" outlineLevel="1" x14ac:dyDescent="0.25">
      <c r="C26" s="74"/>
      <c r="D26" s="74"/>
      <c r="E26" s="74"/>
      <c r="F26" s="74"/>
      <c r="G26" s="74"/>
      <c r="K26" s="15"/>
    </row>
    <row r="27" spans="2:14" ht="15" outlineLevel="1" x14ac:dyDescent="0.25">
      <c r="C27" s="74" t="s">
        <v>40</v>
      </c>
      <c r="D27" s="74"/>
      <c r="E27" s="74"/>
      <c r="F27" s="74"/>
      <c r="G27" s="74"/>
      <c r="I27" s="20" t="s">
        <v>40</v>
      </c>
      <c r="K27" s="21" t="str">
        <f>C27</f>
        <v>Assumption</v>
      </c>
    </row>
    <row r="28" spans="2:14" ht="15" outlineLevel="1" x14ac:dyDescent="0.25">
      <c r="C28" s="74"/>
      <c r="D28" s="74"/>
      <c r="E28" s="74"/>
      <c r="F28" s="74"/>
      <c r="G28" s="74"/>
      <c r="K28" s="21"/>
    </row>
    <row r="29" spans="2:14" ht="15" outlineLevel="1" x14ac:dyDescent="0.25">
      <c r="C29" s="74" t="s">
        <v>41</v>
      </c>
      <c r="D29" s="74"/>
      <c r="E29" s="74"/>
      <c r="F29" s="74"/>
      <c r="G29" s="74"/>
      <c r="I29" s="22" t="str">
        <f>C29</f>
        <v>Constraint</v>
      </c>
      <c r="K29" s="21" t="str">
        <f>C29</f>
        <v>Constraint</v>
      </c>
    </row>
    <row r="30" spans="2:14" ht="15" outlineLevel="1" x14ac:dyDescent="0.25">
      <c r="C30" s="74"/>
      <c r="D30" s="74"/>
      <c r="E30" s="74"/>
      <c r="F30" s="74"/>
      <c r="G30" s="74"/>
      <c r="K30" s="21"/>
    </row>
    <row r="31" spans="2:14" ht="15" outlineLevel="1" x14ac:dyDescent="0.25">
      <c r="C31" s="74" t="s">
        <v>42</v>
      </c>
      <c r="D31" s="74"/>
      <c r="E31" s="74"/>
      <c r="F31" s="74"/>
      <c r="G31" s="74"/>
      <c r="I31" s="23"/>
      <c r="K31" s="21" t="str">
        <f>C31</f>
        <v>Empty</v>
      </c>
    </row>
    <row r="32" spans="2:14" ht="15" outlineLevel="1" x14ac:dyDescent="0.25">
      <c r="C32" s="74"/>
      <c r="D32" s="74"/>
      <c r="E32" s="74"/>
      <c r="F32" s="74"/>
      <c r="G32" s="74"/>
      <c r="K32" s="21"/>
    </row>
    <row r="33" spans="3:11" ht="15" outlineLevel="1" x14ac:dyDescent="0.25">
      <c r="C33" t="s">
        <v>43</v>
      </c>
      <c r="I33" s="24">
        <v>0</v>
      </c>
      <c r="K33" s="21" t="str">
        <f>C33</f>
        <v>Error Check</v>
      </c>
    </row>
    <row r="34" spans="3:11" ht="15" outlineLevel="1" x14ac:dyDescent="0.25">
      <c r="K34" s="21"/>
    </row>
    <row r="35" spans="3:11" ht="15" outlineLevel="1" x14ac:dyDescent="0.25">
      <c r="C35" s="74" t="s">
        <v>44</v>
      </c>
      <c r="D35" s="74"/>
      <c r="E35" s="74"/>
      <c r="F35" s="74"/>
      <c r="G35" s="74"/>
      <c r="I35" s="11" t="s">
        <v>44</v>
      </c>
      <c r="K35" s="21" t="str">
        <f>C35</f>
        <v>Hyperlink</v>
      </c>
    </row>
    <row r="36" spans="3:11" ht="15" outlineLevel="1" x14ac:dyDescent="0.25">
      <c r="C36" s="74"/>
      <c r="D36" s="74"/>
      <c r="E36" s="74"/>
      <c r="F36" s="74"/>
      <c r="G36" s="74"/>
      <c r="K36" s="21"/>
    </row>
    <row r="37" spans="3:11" ht="15" outlineLevel="1" x14ac:dyDescent="0.25">
      <c r="C37" s="74" t="s">
        <v>45</v>
      </c>
      <c r="D37" s="74"/>
      <c r="E37" s="74"/>
      <c r="F37" s="74"/>
      <c r="G37" s="74"/>
      <c r="I37" s="25" t="str">
        <f>'Error Checks'!E12</f>
        <v>Unused</v>
      </c>
      <c r="K37" s="21" t="str">
        <f>C37</f>
        <v>Internal Reference</v>
      </c>
    </row>
    <row r="38" spans="3:11" ht="15" outlineLevel="1" x14ac:dyDescent="0.25">
      <c r="C38" s="74"/>
      <c r="D38" s="74"/>
      <c r="E38" s="74"/>
      <c r="F38" s="74"/>
      <c r="G38" s="74"/>
      <c r="K38" s="21"/>
    </row>
    <row r="39" spans="3:11" ht="15" outlineLevel="1" x14ac:dyDescent="0.25">
      <c r="C39" s="74" t="s">
        <v>46</v>
      </c>
      <c r="D39" s="74"/>
      <c r="E39" s="74"/>
      <c r="F39" s="74"/>
      <c r="G39" s="74"/>
      <c r="I39" s="26">
        <v>77</v>
      </c>
      <c r="K39" s="21" t="s">
        <v>47</v>
      </c>
    </row>
    <row r="40" spans="3:11" ht="15" outlineLevel="1" x14ac:dyDescent="0.25">
      <c r="C40" s="74"/>
      <c r="D40" s="74"/>
      <c r="E40" s="74"/>
      <c r="F40" s="74"/>
      <c r="G40" s="74"/>
      <c r="K40" s="21"/>
    </row>
    <row r="41" spans="3:11" ht="15" outlineLevel="1" x14ac:dyDescent="0.25">
      <c r="C41" s="74" t="s">
        <v>48</v>
      </c>
      <c r="D41" s="74"/>
      <c r="E41" s="74"/>
      <c r="F41" s="74"/>
      <c r="G41" s="74"/>
      <c r="I41" s="27">
        <f>I39</f>
        <v>77</v>
      </c>
      <c r="K41" s="21" t="str">
        <f>C41</f>
        <v>Line Total</v>
      </c>
    </row>
    <row r="42" spans="3:11" ht="15" outlineLevel="1" x14ac:dyDescent="0.25">
      <c r="C42" s="74"/>
      <c r="D42" s="74"/>
      <c r="E42" s="74"/>
      <c r="F42" s="74"/>
      <c r="G42" s="74"/>
      <c r="K42" s="21"/>
    </row>
    <row r="43" spans="3:11" ht="15" outlineLevel="1" x14ac:dyDescent="0.25">
      <c r="C43" s="74" t="s">
        <v>49</v>
      </c>
      <c r="D43" s="74"/>
      <c r="E43" s="74"/>
      <c r="F43" s="74"/>
      <c r="G43" s="74"/>
      <c r="I43" s="28">
        <v>365</v>
      </c>
      <c r="K43" s="21" t="str">
        <f>C43</f>
        <v>Parameter</v>
      </c>
    </row>
    <row r="44" spans="3:11" ht="15" outlineLevel="1" x14ac:dyDescent="0.25">
      <c r="C44" s="74"/>
      <c r="D44" s="74"/>
      <c r="E44" s="74"/>
      <c r="F44" s="74"/>
      <c r="G44" s="74"/>
      <c r="K44" s="21"/>
    </row>
    <row r="45" spans="3:11" ht="15" outlineLevel="1" x14ac:dyDescent="0.25">
      <c r="C45" s="74" t="s">
        <v>50</v>
      </c>
      <c r="D45" s="74"/>
      <c r="E45" s="74"/>
      <c r="F45" s="74"/>
      <c r="G45" s="74"/>
      <c r="I45" s="29" t="s">
        <v>51</v>
      </c>
      <c r="K45" s="21" t="str">
        <f>C45</f>
        <v>Range Name Description</v>
      </c>
    </row>
    <row r="46" spans="3:11" ht="15" outlineLevel="1" x14ac:dyDescent="0.25">
      <c r="C46" s="74"/>
      <c r="D46" s="74"/>
      <c r="E46" s="74"/>
      <c r="F46" s="74"/>
      <c r="G46" s="74"/>
      <c r="K46" s="21"/>
    </row>
    <row r="47" spans="3:11" ht="15" outlineLevel="1" x14ac:dyDescent="0.25">
      <c r="C47" s="74" t="s">
        <v>52</v>
      </c>
      <c r="D47" s="74"/>
      <c r="E47" s="74"/>
      <c r="F47" s="74"/>
      <c r="G47" s="74"/>
      <c r="I47" s="30">
        <f>ROW(C47)</f>
        <v>47</v>
      </c>
      <c r="K47" s="21" t="s">
        <v>53</v>
      </c>
    </row>
    <row r="48" spans="3:11" ht="15" outlineLevel="1" x14ac:dyDescent="0.25">
      <c r="C48" s="74"/>
      <c r="D48" s="74"/>
      <c r="E48" s="74"/>
      <c r="F48" s="74"/>
      <c r="G48" s="74"/>
      <c r="K48" s="21"/>
    </row>
    <row r="49" spans="2:13" ht="15" outlineLevel="1" x14ac:dyDescent="0.25">
      <c r="C49" s="74" t="s">
        <v>54</v>
      </c>
      <c r="D49" s="74"/>
      <c r="E49" s="74"/>
      <c r="F49" s="74"/>
      <c r="G49" s="74"/>
      <c r="I49" s="31">
        <f>I41</f>
        <v>77</v>
      </c>
      <c r="K49" s="21" t="str">
        <f>C49</f>
        <v>Row Summary</v>
      </c>
    </row>
    <row r="50" spans="2:13" ht="15" outlineLevel="1" x14ac:dyDescent="0.25">
      <c r="C50" s="74"/>
      <c r="D50" s="74"/>
      <c r="E50" s="74"/>
      <c r="F50" s="74"/>
      <c r="G50" s="74"/>
      <c r="K50" s="21"/>
    </row>
    <row r="51" spans="2:13" ht="15" outlineLevel="1" x14ac:dyDescent="0.25">
      <c r="C51" s="74" t="s">
        <v>55</v>
      </c>
      <c r="D51" s="74"/>
      <c r="E51" s="74"/>
      <c r="F51" s="74"/>
      <c r="G51" s="74"/>
      <c r="I51" s="32" t="s">
        <v>70</v>
      </c>
      <c r="K51" s="21" t="str">
        <f>C51</f>
        <v>Units</v>
      </c>
    </row>
    <row r="52" spans="2:13" ht="15" outlineLevel="1" x14ac:dyDescent="0.25">
      <c r="C52" s="74"/>
      <c r="D52" s="74"/>
      <c r="E52" s="74"/>
      <c r="F52" s="74"/>
      <c r="G52" s="74"/>
      <c r="K52" s="21"/>
    </row>
    <row r="53" spans="2:13" ht="15" outlineLevel="1" x14ac:dyDescent="0.25">
      <c r="C53" s="74" t="s">
        <v>56</v>
      </c>
      <c r="D53" s="74"/>
      <c r="E53" s="74"/>
      <c r="F53" s="74"/>
      <c r="G53" s="74"/>
      <c r="I53" s="33"/>
      <c r="K53" s="21" t="str">
        <f>C53</f>
        <v>WIP</v>
      </c>
    </row>
    <row r="54" spans="2:13" ht="15" outlineLevel="1" x14ac:dyDescent="0.25">
      <c r="C54" s="74"/>
      <c r="D54" s="74"/>
      <c r="E54" s="74"/>
      <c r="F54" s="74"/>
      <c r="G54" s="74"/>
      <c r="K54" s="21"/>
    </row>
    <row r="55" spans="2:13" outlineLevel="1" x14ac:dyDescent="0.2">
      <c r="C55" s="74"/>
      <c r="D55" s="74"/>
      <c r="E55" s="74"/>
      <c r="F55" s="74"/>
      <c r="G55" s="74"/>
    </row>
    <row r="56" spans="2:13" ht="16.5" thickBot="1" x14ac:dyDescent="0.3">
      <c r="B56" s="40">
        <f>MAX($B$5:$B55)+1</f>
        <v>3</v>
      </c>
      <c r="C56" s="2" t="s">
        <v>57</v>
      </c>
      <c r="D56" s="2"/>
      <c r="E56" s="2"/>
      <c r="F56" s="2"/>
      <c r="G56" s="2"/>
      <c r="H56" s="2"/>
      <c r="I56" s="2"/>
      <c r="J56" s="2"/>
      <c r="K56" s="2"/>
      <c r="L56" s="2"/>
      <c r="M56" s="2"/>
    </row>
    <row r="57" spans="2:13" ht="12.75" outlineLevel="1" thickTop="1" x14ac:dyDescent="0.2"/>
    <row r="58" spans="2:13" outlineLevel="1" x14ac:dyDescent="0.2">
      <c r="C58" s="75" t="s">
        <v>29</v>
      </c>
      <c r="D58" s="75"/>
      <c r="E58" s="75"/>
      <c r="F58" s="75"/>
      <c r="G58" s="75"/>
      <c r="H58" s="13"/>
      <c r="I58" s="13" t="s">
        <v>30</v>
      </c>
      <c r="J58" s="13"/>
      <c r="K58" s="13" t="s">
        <v>31</v>
      </c>
    </row>
    <row r="59" spans="2:13" outlineLevel="1" x14ac:dyDescent="0.2"/>
    <row r="60" spans="2:13" ht="15" outlineLevel="1" x14ac:dyDescent="0.25">
      <c r="C60" s="74" t="s">
        <v>58</v>
      </c>
      <c r="D60" s="74"/>
      <c r="E60" s="74"/>
      <c r="F60" s="74"/>
      <c r="G60" s="74"/>
      <c r="I60" s="42">
        <v>123456.789</v>
      </c>
      <c r="K60" s="21" t="str">
        <f t="shared" ref="K60:K66" si="0">C60</f>
        <v>Comma</v>
      </c>
    </row>
    <row r="61" spans="2:13" ht="15" outlineLevel="1" x14ac:dyDescent="0.25">
      <c r="C61" s="74"/>
      <c r="D61" s="74"/>
      <c r="E61" s="74"/>
      <c r="F61" s="74"/>
      <c r="G61" s="74"/>
      <c r="K61" s="21"/>
    </row>
    <row r="62" spans="2:13" ht="15" outlineLevel="1" x14ac:dyDescent="0.25">
      <c r="C62" s="74" t="s">
        <v>59</v>
      </c>
      <c r="D62" s="74"/>
      <c r="E62" s="74"/>
      <c r="F62" s="74"/>
      <c r="G62" s="74"/>
      <c r="I62" s="41">
        <v>-123456.789</v>
      </c>
      <c r="K62" s="21" t="str">
        <f t="shared" si="0"/>
        <v>Comma [0]</v>
      </c>
    </row>
    <row r="63" spans="2:13" ht="15" outlineLevel="1" x14ac:dyDescent="0.25">
      <c r="C63" s="74"/>
      <c r="D63" s="74"/>
      <c r="E63" s="74"/>
      <c r="F63" s="74"/>
      <c r="G63" s="74"/>
      <c r="K63" s="21"/>
    </row>
    <row r="64" spans="2:13" ht="15" outlineLevel="1" x14ac:dyDescent="0.25">
      <c r="C64" s="74" t="s">
        <v>60</v>
      </c>
      <c r="D64" s="74"/>
      <c r="E64" s="74"/>
      <c r="F64" s="74"/>
      <c r="G64" s="74"/>
      <c r="I64" s="43">
        <v>123456.789</v>
      </c>
      <c r="K64" s="21" t="str">
        <f t="shared" si="0"/>
        <v>Currency</v>
      </c>
    </row>
    <row r="65" spans="3:11" ht="15" outlineLevel="1" x14ac:dyDescent="0.25">
      <c r="C65" s="74"/>
      <c r="D65" s="74"/>
      <c r="E65" s="74"/>
      <c r="F65" s="74"/>
      <c r="G65" s="74"/>
      <c r="K65" s="21"/>
    </row>
    <row r="66" spans="3:11" ht="15" outlineLevel="1" x14ac:dyDescent="0.25">
      <c r="C66" s="74" t="s">
        <v>61</v>
      </c>
      <c r="D66" s="74"/>
      <c r="E66" s="74"/>
      <c r="F66" s="74"/>
      <c r="G66" s="74"/>
      <c r="I66" s="44">
        <v>123456.789</v>
      </c>
      <c r="K66" s="21" t="str">
        <f t="shared" si="0"/>
        <v>Currency [0]</v>
      </c>
    </row>
    <row r="67" spans="3:11" ht="15" outlineLevel="1" x14ac:dyDescent="0.25">
      <c r="C67" s="74"/>
      <c r="D67" s="74"/>
      <c r="E67" s="74"/>
      <c r="F67" s="74"/>
      <c r="G67" s="74"/>
      <c r="K67" s="21"/>
    </row>
    <row r="68" spans="3:11" ht="15" outlineLevel="1" x14ac:dyDescent="0.25">
      <c r="C68" s="74" t="s">
        <v>62</v>
      </c>
      <c r="D68" s="74"/>
      <c r="E68" s="74"/>
      <c r="F68" s="74"/>
      <c r="G68" s="74"/>
      <c r="I68" s="45">
        <f ca="1">TODAY()</f>
        <v>45245</v>
      </c>
      <c r="K68" s="21" t="str">
        <f>C68</f>
        <v>Date</v>
      </c>
    </row>
    <row r="69" spans="3:11" ht="15" outlineLevel="1" x14ac:dyDescent="0.25">
      <c r="C69" s="74"/>
      <c r="D69" s="74"/>
      <c r="E69" s="74"/>
      <c r="F69" s="74"/>
      <c r="G69" s="74"/>
      <c r="K69" s="21"/>
    </row>
    <row r="70" spans="3:11" ht="15" outlineLevel="1" x14ac:dyDescent="0.25">
      <c r="C70" s="74" t="s">
        <v>63</v>
      </c>
      <c r="D70" s="74"/>
      <c r="E70" s="74"/>
      <c r="F70" s="74"/>
      <c r="G70" s="74"/>
      <c r="I70" s="37">
        <f ca="1">TODAY()</f>
        <v>45245</v>
      </c>
      <c r="K70" s="21" t="str">
        <f>C70</f>
        <v>Date Heading</v>
      </c>
    </row>
    <row r="71" spans="3:11" ht="15" outlineLevel="1" x14ac:dyDescent="0.25">
      <c r="C71" s="74"/>
      <c r="D71" s="74"/>
      <c r="E71" s="74"/>
      <c r="F71" s="74"/>
      <c r="G71" s="74"/>
      <c r="K71" s="21"/>
    </row>
    <row r="72" spans="3:11" ht="15" outlineLevel="1" x14ac:dyDescent="0.25">
      <c r="C72" s="74" t="s">
        <v>64</v>
      </c>
      <c r="D72" s="74"/>
      <c r="E72" s="74"/>
      <c r="F72" s="74"/>
      <c r="G72" s="74"/>
      <c r="I72" s="34">
        <v>-123456.789</v>
      </c>
      <c r="K72" s="21" t="str">
        <f>C72</f>
        <v>Numbers 0</v>
      </c>
    </row>
    <row r="73" spans="3:11" ht="15" outlineLevel="1" x14ac:dyDescent="0.25">
      <c r="C73" s="74"/>
      <c r="D73" s="74"/>
      <c r="E73" s="74"/>
      <c r="F73" s="74"/>
      <c r="G73" s="74"/>
      <c r="K73" s="21"/>
    </row>
    <row r="74" spans="3:11" ht="15" outlineLevel="1" x14ac:dyDescent="0.25">
      <c r="C74" s="74" t="s">
        <v>65</v>
      </c>
      <c r="D74" s="74"/>
      <c r="E74" s="74"/>
      <c r="F74" s="74"/>
      <c r="G74" s="74"/>
      <c r="I74" s="35">
        <v>0.5</v>
      </c>
      <c r="K74" s="21" t="str">
        <f>C74</f>
        <v>Percent</v>
      </c>
    </row>
    <row r="75" spans="3:11" outlineLevel="1" x14ac:dyDescent="0.2">
      <c r="C75" s="74"/>
      <c r="D75" s="74"/>
      <c r="E75" s="74"/>
      <c r="F75" s="74"/>
      <c r="G75" s="74"/>
    </row>
    <row r="76" spans="3:11" outlineLevel="1" x14ac:dyDescent="0.2">
      <c r="C76" s="74"/>
      <c r="D76" s="74"/>
      <c r="E76" s="74"/>
      <c r="F76" s="74"/>
      <c r="G76" s="74"/>
    </row>
    <row r="77" spans="3:11" x14ac:dyDescent="0.2">
      <c r="C77" s="74"/>
      <c r="D77" s="74"/>
      <c r="E77" s="74"/>
      <c r="F77" s="74"/>
      <c r="G77" s="74"/>
    </row>
    <row r="78" spans="3:11" x14ac:dyDescent="0.2">
      <c r="C78" s="74"/>
      <c r="D78" s="74"/>
      <c r="E78" s="74"/>
      <c r="F78" s="74"/>
      <c r="G78" s="74"/>
    </row>
    <row r="79" spans="3:11" x14ac:dyDescent="0.2">
      <c r="C79" s="74"/>
      <c r="D79" s="74"/>
      <c r="E79" s="74"/>
      <c r="F79" s="74"/>
      <c r="G79" s="74"/>
    </row>
    <row r="80" spans="3:11" x14ac:dyDescent="0.2">
      <c r="C80" s="74"/>
      <c r="D80" s="74"/>
      <c r="E80" s="74"/>
      <c r="F80" s="74"/>
      <c r="G80" s="74"/>
    </row>
    <row r="81" spans="3:7" x14ac:dyDescent="0.2">
      <c r="C81" s="74"/>
      <c r="D81" s="74"/>
      <c r="E81" s="74"/>
      <c r="F81" s="74"/>
      <c r="G81" s="74"/>
    </row>
  </sheetData>
  <mergeCells count="66">
    <mergeCell ref="C81:G81"/>
    <mergeCell ref="C75:G75"/>
    <mergeCell ref="C76:G76"/>
    <mergeCell ref="C77:G77"/>
    <mergeCell ref="C78:G78"/>
    <mergeCell ref="C79:G79"/>
    <mergeCell ref="C80:G80"/>
    <mergeCell ref="C74:G74"/>
    <mergeCell ref="C63:G63"/>
    <mergeCell ref="C64:G64"/>
    <mergeCell ref="C65:G65"/>
    <mergeCell ref="C66:G66"/>
    <mergeCell ref="C67:G67"/>
    <mergeCell ref="C68:G68"/>
    <mergeCell ref="C69:G69"/>
    <mergeCell ref="C70:G70"/>
    <mergeCell ref="C71:G71"/>
    <mergeCell ref="C72:G72"/>
    <mergeCell ref="C73:G73"/>
    <mergeCell ref="C62:G62"/>
    <mergeCell ref="C48:G48"/>
    <mergeCell ref="C49:G49"/>
    <mergeCell ref="C50:G50"/>
    <mergeCell ref="C51:G51"/>
    <mergeCell ref="C52:G52"/>
    <mergeCell ref="C53:G53"/>
    <mergeCell ref="C54:G54"/>
    <mergeCell ref="C55:G55"/>
    <mergeCell ref="C58:G58"/>
    <mergeCell ref="C60:G60"/>
    <mergeCell ref="C61:G61"/>
    <mergeCell ref="C47:G47"/>
    <mergeCell ref="C36:G36"/>
    <mergeCell ref="C37:G37"/>
    <mergeCell ref="C38:G38"/>
    <mergeCell ref="C39:G39"/>
    <mergeCell ref="C40:G40"/>
    <mergeCell ref="C41:G41"/>
    <mergeCell ref="C42:G42"/>
    <mergeCell ref="C43:G43"/>
    <mergeCell ref="C44:G44"/>
    <mergeCell ref="C45:G45"/>
    <mergeCell ref="C46:G46"/>
    <mergeCell ref="C35:G35"/>
    <mergeCell ref="C18:G18"/>
    <mergeCell ref="C19:G19"/>
    <mergeCell ref="C20:G20"/>
    <mergeCell ref="C25:G25"/>
    <mergeCell ref="C26:G26"/>
    <mergeCell ref="C27:G27"/>
    <mergeCell ref="C28:G28"/>
    <mergeCell ref="C29:G29"/>
    <mergeCell ref="C30:G30"/>
    <mergeCell ref="C31:G31"/>
    <mergeCell ref="C32:G32"/>
    <mergeCell ref="C17:G17"/>
    <mergeCell ref="A3:E3"/>
    <mergeCell ref="C8:G8"/>
    <mergeCell ref="C9:G9"/>
    <mergeCell ref="C10:G10"/>
    <mergeCell ref="C11:G11"/>
    <mergeCell ref="C12:G12"/>
    <mergeCell ref="C13:G13"/>
    <mergeCell ref="C14:G14"/>
    <mergeCell ref="C15:G15"/>
    <mergeCell ref="C16:G16"/>
  </mergeCells>
  <conditionalFormatting sqref="I4">
    <cfRule type="cellIs" dxfId="31" priority="1" operator="notEqual">
      <formula>0</formula>
    </cfRule>
  </conditionalFormatting>
  <hyperlinks>
    <hyperlink ref="A3:E3" location="HL_Navigator" tooltip="Go to Navigator (Table of Contents)" display="Navigator" xr:uid="{00000000-0004-0000-0200-000000000000}"/>
    <hyperlink ref="A3" location="HL_Navigator" display="Navigator" xr:uid="{00000000-0004-0000-0200-000001000000}"/>
    <hyperlink ref="I4" location="Overall_Error_Check" tooltip="Go to Overall Error Check" display="Overall_Error_Check" xr:uid="{00000000-0004-0000-0200-000002000000}"/>
  </hyperlink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2">
    <outlinePr summaryBelow="0"/>
  </sheetPr>
  <dimension ref="A1:S33"/>
  <sheetViews>
    <sheetView showGridLines="0" zoomScaleNormal="100" workbookViewId="0">
      <pane ySplit="4" topLeftCell="A5" activePane="bottomLeft" state="frozen"/>
      <selection activeCell="A3" sqref="A3:E3"/>
      <selection pane="bottomLeft" activeCell="A3" sqref="A3:E3"/>
    </sheetView>
  </sheetViews>
  <sheetFormatPr defaultColWidth="0" defaultRowHeight="12" outlineLevelRow="1" x14ac:dyDescent="0.2"/>
  <cols>
    <col min="1" max="5" width="3.7109375" customWidth="1"/>
    <col min="6" max="6" width="16.28515625" customWidth="1"/>
    <col min="7" max="7" width="14.42578125" customWidth="1"/>
    <col min="8" max="8" width="3" customWidth="1"/>
    <col min="9" max="18" width="9.140625" customWidth="1"/>
    <col min="19" max="19" width="1.7109375" customWidth="1"/>
    <col min="20" max="16384" width="9.140625" hidden="1"/>
  </cols>
  <sheetData>
    <row r="1" spans="1:18" ht="20.25" x14ac:dyDescent="0.3">
      <c r="A1" s="14" t="str">
        <f ca="1">IF(ISERROR(RIGHT(CELL("filename",A1),LEN(CELL("filename",A1))-FIND("]",CELL("filename",A1)))),
"",
RIGHT(CELL("filename",A1),LEN(CELL("filename",A1))-FIND("]",CELL("filename",A1))))</f>
        <v>Model Parameters</v>
      </c>
      <c r="J1" s="73"/>
      <c r="K1" s="73"/>
    </row>
    <row r="2" spans="1:18" ht="18" x14ac:dyDescent="0.25">
      <c r="A2" s="16" t="str">
        <f ca="1">Model_Name</f>
        <v>SP Eta LAMBDA et al.xlsx</v>
      </c>
    </row>
    <row r="3" spans="1:18" x14ac:dyDescent="0.2">
      <c r="A3" s="73" t="s">
        <v>1</v>
      </c>
      <c r="B3" s="73"/>
      <c r="C3" s="73"/>
      <c r="D3" s="73"/>
      <c r="E3" s="73"/>
    </row>
    <row r="4" spans="1:18" ht="14.25" x14ac:dyDescent="0.2">
      <c r="E4" t="s">
        <v>2</v>
      </c>
      <c r="I4" s="1">
        <f>Overall_Error_Check</f>
        <v>0</v>
      </c>
    </row>
    <row r="6" spans="1:18" ht="16.5" thickBot="1" x14ac:dyDescent="0.3">
      <c r="B6" s="40">
        <f>MAX($B$5:$B5)+1</f>
        <v>1</v>
      </c>
      <c r="C6" s="2" t="s">
        <v>3</v>
      </c>
      <c r="D6" s="2"/>
      <c r="E6" s="2"/>
      <c r="F6" s="2"/>
      <c r="G6" s="2"/>
      <c r="H6" s="2"/>
      <c r="I6" s="2"/>
      <c r="J6" s="2"/>
      <c r="K6" s="2"/>
      <c r="L6" s="2"/>
      <c r="M6" s="2"/>
      <c r="N6" s="2"/>
      <c r="O6" s="2"/>
      <c r="P6" s="2"/>
      <c r="Q6" s="2"/>
      <c r="R6" s="2"/>
    </row>
    <row r="7" spans="1:18" ht="12.75" outlineLevel="1" thickTop="1" x14ac:dyDescent="0.2"/>
    <row r="8" spans="1:18" ht="16.5" outlineLevel="1" x14ac:dyDescent="0.25">
      <c r="C8" s="3" t="s">
        <v>4</v>
      </c>
    </row>
    <row r="9" spans="1:18" ht="16.5" outlineLevel="1" x14ac:dyDescent="0.25">
      <c r="C9" s="3"/>
    </row>
    <row r="10" spans="1:18" ht="16.5" outlineLevel="1" x14ac:dyDescent="0.25">
      <c r="C10" s="3"/>
      <c r="E10" s="4" t="s">
        <v>3</v>
      </c>
    </row>
    <row r="11" spans="1:18" outlineLevel="1" x14ac:dyDescent="0.2">
      <c r="E11" t="s">
        <v>5</v>
      </c>
      <c r="G11" s="76" t="str">
        <f ca="1">IF(ISERROR(OR(FIND("[",CELL("filename",A1)),FIND("]",CELL("filename",A1)))),"",MID(CELL("filename",A1),FIND("[",CELL("filename",A1))+1,FIND("]",CELL("filename",A1))-FIND("[",CELL("filename",A1))-1))</f>
        <v>SP Eta LAMBDA et al.xlsx</v>
      </c>
      <c r="H11" s="76"/>
      <c r="I11" s="76"/>
      <c r="J11" s="76"/>
      <c r="K11" s="76"/>
      <c r="L11" s="76"/>
      <c r="M11" s="76"/>
      <c r="N11" s="76"/>
    </row>
    <row r="12" spans="1:18" outlineLevel="1" x14ac:dyDescent="0.2">
      <c r="E12" t="s">
        <v>6</v>
      </c>
      <c r="G12" s="77" t="s">
        <v>71</v>
      </c>
      <c r="H12" s="77"/>
      <c r="I12" s="77"/>
      <c r="J12" s="77"/>
      <c r="K12" s="77"/>
      <c r="L12" s="77"/>
      <c r="M12" s="77"/>
      <c r="N12" s="77"/>
    </row>
    <row r="13" spans="1:18" outlineLevel="1" x14ac:dyDescent="0.2"/>
    <row r="14" spans="1:18" outlineLevel="1" x14ac:dyDescent="0.2"/>
    <row r="15" spans="1:18" ht="16.5" thickBot="1" x14ac:dyDescent="0.3">
      <c r="B15" s="40">
        <f>MAX($B$5:$B14)+1</f>
        <v>2</v>
      </c>
      <c r="C15" s="2" t="s">
        <v>7</v>
      </c>
      <c r="D15" s="2"/>
      <c r="E15" s="2"/>
      <c r="F15" s="2"/>
      <c r="G15" s="2"/>
      <c r="H15" s="2"/>
      <c r="I15" s="2"/>
      <c r="J15" s="2"/>
      <c r="K15" s="2"/>
      <c r="L15" s="2"/>
      <c r="M15" s="2"/>
      <c r="N15" s="2"/>
      <c r="O15" s="2"/>
      <c r="P15" s="2"/>
      <c r="Q15" s="2"/>
      <c r="R15" s="2"/>
    </row>
    <row r="16" spans="1:18" ht="12.75" outlineLevel="1" thickTop="1" x14ac:dyDescent="0.2"/>
    <row r="17" spans="3:7" ht="16.5" outlineLevel="1" x14ac:dyDescent="0.25">
      <c r="C17" s="3" t="s">
        <v>8</v>
      </c>
    </row>
    <row r="18" spans="3:7" outlineLevel="1" x14ac:dyDescent="0.2"/>
    <row r="19" spans="3:7" outlineLevel="1" x14ac:dyDescent="0.2">
      <c r="E19" t="s">
        <v>9</v>
      </c>
      <c r="G19" s="5">
        <v>365</v>
      </c>
    </row>
    <row r="20" spans="3:7" outlineLevel="1" x14ac:dyDescent="0.2">
      <c r="E20" t="s">
        <v>10</v>
      </c>
      <c r="G20" s="5">
        <v>1</v>
      </c>
    </row>
    <row r="21" spans="3:7" outlineLevel="1" x14ac:dyDescent="0.2">
      <c r="E21" t="s">
        <v>11</v>
      </c>
      <c r="G21" s="5">
        <v>3</v>
      </c>
    </row>
    <row r="22" spans="3:7" outlineLevel="1" x14ac:dyDescent="0.2">
      <c r="E22" t="s">
        <v>12</v>
      </c>
      <c r="G22" s="5">
        <v>6</v>
      </c>
    </row>
    <row r="23" spans="3:7" outlineLevel="1" x14ac:dyDescent="0.2">
      <c r="E23" t="s">
        <v>13</v>
      </c>
      <c r="G23" s="5">
        <v>12</v>
      </c>
    </row>
    <row r="24" spans="3:7" outlineLevel="1" x14ac:dyDescent="0.2">
      <c r="E24" t="s">
        <v>14</v>
      </c>
      <c r="G24" s="5">
        <v>4</v>
      </c>
    </row>
    <row r="25" spans="3:7" outlineLevel="1" x14ac:dyDescent="0.2"/>
    <row r="26" spans="3:7" outlineLevel="1" x14ac:dyDescent="0.2">
      <c r="E26" t="s">
        <v>15</v>
      </c>
      <c r="G26" s="5">
        <v>5</v>
      </c>
    </row>
    <row r="27" spans="3:7" outlineLevel="1" x14ac:dyDescent="0.2"/>
    <row r="28" spans="3:7" outlineLevel="1" x14ac:dyDescent="0.2">
      <c r="E28" t="s">
        <v>16</v>
      </c>
      <c r="G28" s="6">
        <v>9.9999999999999997E+98</v>
      </c>
    </row>
    <row r="29" spans="3:7" outlineLevel="1" x14ac:dyDescent="0.2">
      <c r="E29" t="s">
        <v>17</v>
      </c>
      <c r="G29" s="6">
        <v>1E-8</v>
      </c>
    </row>
    <row r="30" spans="3:7" outlineLevel="1" x14ac:dyDescent="0.2"/>
    <row r="31" spans="3:7" outlineLevel="1" x14ac:dyDescent="0.2">
      <c r="E31" t="s">
        <v>18</v>
      </c>
      <c r="G31" s="5">
        <v>1000</v>
      </c>
    </row>
    <row r="32" spans="3:7" outlineLevel="1" x14ac:dyDescent="0.2"/>
    <row r="33" outlineLevel="1" x14ac:dyDescent="0.2"/>
  </sheetData>
  <sheetProtection formatColumns="0" formatRows="0"/>
  <mergeCells count="4">
    <mergeCell ref="J1:K1"/>
    <mergeCell ref="A3:E3"/>
    <mergeCell ref="G11:N11"/>
    <mergeCell ref="G12:N12"/>
  </mergeCells>
  <conditionalFormatting sqref="I4">
    <cfRule type="cellIs" dxfId="30" priority="1" operator="notEqual">
      <formula>0</formula>
    </cfRule>
  </conditionalFormatting>
  <hyperlinks>
    <hyperlink ref="A3:E3" location="HL_Navigator" tooltip="Go to Navigator (Table of Contents)" display="Navigator" xr:uid="{00000000-0004-0000-0300-000000000000}"/>
    <hyperlink ref="A3" location="HL_Navigator" display="Navigator" xr:uid="{00000000-0004-0000-0300-000001000000}"/>
    <hyperlink ref="I4" location="Overall_Error_Check" tooltip="Go to Overall Error Check" display="Overall_Error_Check" xr:uid="{00000000-0004-0000-0300-000002000000}"/>
  </hyperlinks>
  <pageMargins left="0.70866141732283472" right="0.70866141732283472" top="0.74803149606299213" bottom="0.74803149606299213" header="0.31496062992125984" footer="0.31496062992125984"/>
  <pageSetup paperSize="8" scale="73"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9990CA-9F67-4826-A0E8-AF7A43EC046A}">
  <sheetPr>
    <outlinePr summaryBelow="0" summaryRight="0"/>
  </sheetPr>
  <dimension ref="A1:Q25"/>
  <sheetViews>
    <sheetView showGridLines="0" zoomScale="145" zoomScaleNormal="145" workbookViewId="0">
      <pane ySplit="4" topLeftCell="A5" activePane="bottomLeft" state="frozen"/>
      <selection pane="bottomLeft" activeCell="A3" sqref="A3:E3"/>
    </sheetView>
  </sheetViews>
  <sheetFormatPr defaultRowHeight="12" x14ac:dyDescent="0.2"/>
  <cols>
    <col min="1" max="5" width="3.7109375" customWidth="1"/>
  </cols>
  <sheetData>
    <row r="1" spans="1:17" ht="20.25" x14ac:dyDescent="0.3">
      <c r="A1" s="14" t="str">
        <f ca="1">IF(ISERROR(RIGHT(CELL("filename",A1),LEN(CELL("filename",A1))-FIND("]",CELL("filename",A1)))),
"",
RIGHT(CELL("filename",A1),LEN(CELL("filename",A1))-FIND("]",CELL("filename",A1))))</f>
        <v>Eta LAMBDA Example</v>
      </c>
    </row>
    <row r="2" spans="1:17" ht="18" x14ac:dyDescent="0.25">
      <c r="A2" s="16" t="str">
        <f ca="1">Model_Name</f>
        <v>SP Eta LAMBDA et al.xlsx</v>
      </c>
    </row>
    <row r="3" spans="1:17" x14ac:dyDescent="0.2">
      <c r="A3" s="73" t="s">
        <v>1</v>
      </c>
      <c r="B3" s="73"/>
      <c r="C3" s="73"/>
      <c r="D3" s="73"/>
      <c r="E3" s="73"/>
    </row>
    <row r="4" spans="1:17" ht="14.25" x14ac:dyDescent="0.2">
      <c r="E4" t="s">
        <v>2</v>
      </c>
      <c r="I4" s="1">
        <f>Overall_Error_Check</f>
        <v>0</v>
      </c>
    </row>
    <row r="5" spans="1:17" x14ac:dyDescent="0.2">
      <c r="A5" s="11"/>
    </row>
    <row r="6" spans="1:17" ht="16.5" thickBot="1" x14ac:dyDescent="0.3">
      <c r="B6" s="40">
        <f>MAX($B$5:$B5)+1</f>
        <v>1</v>
      </c>
      <c r="C6" s="2" t="s">
        <v>113</v>
      </c>
      <c r="D6" s="2"/>
      <c r="E6" s="2"/>
      <c r="F6" s="2"/>
      <c r="G6" s="2"/>
      <c r="H6" s="2"/>
      <c r="I6" s="2"/>
      <c r="J6" s="2"/>
      <c r="K6" s="2"/>
      <c r="L6" s="2"/>
      <c r="M6" s="2"/>
      <c r="N6" s="2"/>
      <c r="O6" s="2"/>
      <c r="P6" s="2"/>
      <c r="Q6" s="2"/>
    </row>
    <row r="7" spans="1:17" ht="12.75" thickTop="1" x14ac:dyDescent="0.2"/>
    <row r="8" spans="1:17" ht="16.5" x14ac:dyDescent="0.25">
      <c r="C8" s="3" t="s">
        <v>114</v>
      </c>
    </row>
    <row r="10" spans="1:17" ht="15" x14ac:dyDescent="0.25">
      <c r="D10" s="4" t="s">
        <v>115</v>
      </c>
    </row>
    <row r="12" spans="1:17" ht="12.75" x14ac:dyDescent="0.2">
      <c r="F12" s="23"/>
      <c r="G12" s="13" t="s">
        <v>116</v>
      </c>
      <c r="H12" s="13" t="s">
        <v>117</v>
      </c>
      <c r="I12" s="13" t="s">
        <v>118</v>
      </c>
      <c r="J12" s="13" t="s">
        <v>119</v>
      </c>
    </row>
    <row r="13" spans="1:17" x14ac:dyDescent="0.2">
      <c r="F13" s="20" t="s">
        <v>120</v>
      </c>
      <c r="G13" s="49">
        <v>8</v>
      </c>
      <c r="H13" s="49">
        <v>8</v>
      </c>
      <c r="I13" s="49">
        <v>3</v>
      </c>
      <c r="J13" s="49">
        <v>10</v>
      </c>
    </row>
    <row r="14" spans="1:17" x14ac:dyDescent="0.2">
      <c r="F14" s="20" t="s">
        <v>121</v>
      </c>
      <c r="G14" s="49">
        <v>9</v>
      </c>
      <c r="H14" s="49">
        <v>4</v>
      </c>
      <c r="I14" s="49">
        <v>9</v>
      </c>
      <c r="J14" s="49">
        <v>9</v>
      </c>
    </row>
    <row r="15" spans="1:17" x14ac:dyDescent="0.2">
      <c r="F15" s="20" t="s">
        <v>122</v>
      </c>
      <c r="G15" s="49">
        <v>8</v>
      </c>
      <c r="H15" s="49">
        <v>4</v>
      </c>
      <c r="I15" s="49">
        <v>5</v>
      </c>
      <c r="J15" s="49">
        <v>8</v>
      </c>
    </row>
    <row r="16" spans="1:17" x14ac:dyDescent="0.2">
      <c r="F16" s="20" t="s">
        <v>123</v>
      </c>
      <c r="G16" s="49">
        <v>1</v>
      </c>
      <c r="H16" s="49">
        <v>10</v>
      </c>
      <c r="I16" s="49">
        <v>2</v>
      </c>
      <c r="J16" s="49">
        <v>6</v>
      </c>
    </row>
    <row r="17" spans="6:12" x14ac:dyDescent="0.2">
      <c r="F17" s="50" t="s">
        <v>124</v>
      </c>
      <c r="G17" s="50" cm="1">
        <f t="array" ref="G17:J17">_xlfn.BYCOL(G13:J16,_xlfn.LAMBDA(_xlpm.x,SUM(_xlpm.x)))</f>
        <v>26</v>
      </c>
      <c r="H17" s="50">
        <v>26</v>
      </c>
      <c r="I17" s="50">
        <v>19</v>
      </c>
      <c r="J17" s="50">
        <v>33</v>
      </c>
      <c r="L17" s="19" t="str">
        <f ca="1">IFERROR(_xlfn.FORMULATEXT(G17),"")</f>
        <v>=BYCOL(G13:J16,LAMBDA(x,SUM(x)))</v>
      </c>
    </row>
    <row r="20" spans="6:12" ht="12.75" x14ac:dyDescent="0.2">
      <c r="F20" s="23"/>
      <c r="G20" s="13" t="s">
        <v>116</v>
      </c>
      <c r="H20" s="13" t="s">
        <v>117</v>
      </c>
      <c r="I20" s="13" t="s">
        <v>118</v>
      </c>
      <c r="J20" s="13" t="s">
        <v>119</v>
      </c>
    </row>
    <row r="21" spans="6:12" x14ac:dyDescent="0.2">
      <c r="F21" s="52" t="s">
        <v>120</v>
      </c>
      <c r="G21" s="51">
        <f>G13</f>
        <v>8</v>
      </c>
      <c r="H21" s="51">
        <f t="shared" ref="H21:J21" si="0">H13</f>
        <v>8</v>
      </c>
      <c r="I21" s="51">
        <f t="shared" si="0"/>
        <v>3</v>
      </c>
      <c r="J21" s="51">
        <f t="shared" si="0"/>
        <v>10</v>
      </c>
    </row>
    <row r="22" spans="6:12" x14ac:dyDescent="0.2">
      <c r="F22" s="52" t="s">
        <v>121</v>
      </c>
      <c r="G22" s="51">
        <f t="shared" ref="G22:J22" si="1">G14</f>
        <v>9</v>
      </c>
      <c r="H22" s="51">
        <f t="shared" si="1"/>
        <v>4</v>
      </c>
      <c r="I22" s="51">
        <f t="shared" si="1"/>
        <v>9</v>
      </c>
      <c r="J22" s="51">
        <f t="shared" si="1"/>
        <v>9</v>
      </c>
    </row>
    <row r="23" spans="6:12" x14ac:dyDescent="0.2">
      <c r="F23" s="52" t="s">
        <v>122</v>
      </c>
      <c r="G23" s="51">
        <f t="shared" ref="G23:J23" si="2">G15</f>
        <v>8</v>
      </c>
      <c r="H23" s="51">
        <f t="shared" si="2"/>
        <v>4</v>
      </c>
      <c r="I23" s="51">
        <f t="shared" si="2"/>
        <v>5</v>
      </c>
      <c r="J23" s="51">
        <f t="shared" si="2"/>
        <v>8</v>
      </c>
    </row>
    <row r="24" spans="6:12" x14ac:dyDescent="0.2">
      <c r="F24" s="52" t="s">
        <v>123</v>
      </c>
      <c r="G24" s="51">
        <f t="shared" ref="G24:J24" si="3">G16</f>
        <v>1</v>
      </c>
      <c r="H24" s="51">
        <f t="shared" si="3"/>
        <v>10</v>
      </c>
      <c r="I24" s="51">
        <f t="shared" si="3"/>
        <v>2</v>
      </c>
      <c r="J24" s="51">
        <f t="shared" si="3"/>
        <v>6</v>
      </c>
    </row>
    <row r="25" spans="6:12" x14ac:dyDescent="0.2">
      <c r="F25" s="50" t="s">
        <v>124</v>
      </c>
      <c r="G25" s="50" cm="1">
        <f t="array" ref="G25:J25">_xlfn.BYCOL(G21:J24,_xleta.SUM)</f>
        <v>26</v>
      </c>
      <c r="H25" s="50">
        <v>26</v>
      </c>
      <c r="I25" s="50">
        <v>19</v>
      </c>
      <c r="J25" s="50">
        <v>33</v>
      </c>
      <c r="L25" s="19" t="str">
        <f ca="1">IFERROR(_xlfn.FORMULATEXT(G25),"")</f>
        <v>=BYCOL(G21:J24,SUM)</v>
      </c>
    </row>
  </sheetData>
  <mergeCells count="1">
    <mergeCell ref="A3:E3"/>
  </mergeCells>
  <conditionalFormatting sqref="I4">
    <cfRule type="cellIs" dxfId="29" priority="1" operator="notEqual">
      <formula>0</formula>
    </cfRule>
  </conditionalFormatting>
  <hyperlinks>
    <hyperlink ref="A3:E3" location="HL_Navigator" tooltip="Go to Navigator (Table of Contents)" display="Navigator" xr:uid="{5E103E6C-A561-433C-A2DA-2EACF0E946C9}"/>
    <hyperlink ref="A3" location="HL_Navigator" display="Navigator" xr:uid="{1ACBDD7B-9D0F-431D-9C2E-5462EA08445B}"/>
    <hyperlink ref="I4" location="Overall_Error_Check" tooltip="Go to Overall Error Check" display="Overall_Error_Check" xr:uid="{FFAC9A95-837B-41C4-AE89-14D656AD6B68}"/>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EE5FAB-D37B-479E-B6FD-CE6A3A85C010}">
  <sheetPr>
    <outlinePr summaryBelow="0" summaryRight="0"/>
  </sheetPr>
  <dimension ref="A1:Q1009"/>
  <sheetViews>
    <sheetView showGridLines="0" workbookViewId="0">
      <pane ySplit="4" topLeftCell="A972" activePane="bottomLeft" state="frozen"/>
      <selection pane="bottomLeft" activeCell="A3" sqref="A3:E3"/>
    </sheetView>
  </sheetViews>
  <sheetFormatPr defaultRowHeight="12" x14ac:dyDescent="0.2"/>
  <cols>
    <col min="1" max="5" width="3.7109375" customWidth="1"/>
    <col min="7" max="7" width="12.42578125" customWidth="1"/>
    <col min="8" max="8" width="14.28515625" bestFit="1" customWidth="1"/>
  </cols>
  <sheetData>
    <row r="1" spans="1:17" ht="20.25" x14ac:dyDescent="0.3">
      <c r="A1" s="14" t="str">
        <f ca="1">IF(ISERROR(RIGHT(CELL("filename",A1),LEN(CELL("filename",A1))-FIND("]",CELL("filename",A1)))),
"",
RIGHT(CELL("filename",A1),LEN(CELL("filename",A1))-FIND("]",CELL("filename",A1))))</f>
        <v>Data Table</v>
      </c>
    </row>
    <row r="2" spans="1:17" ht="18" x14ac:dyDescent="0.25">
      <c r="A2" s="16" t="str">
        <f ca="1">Model_Name</f>
        <v>SP Eta LAMBDA et al.xlsx</v>
      </c>
    </row>
    <row r="3" spans="1:17" x14ac:dyDescent="0.2">
      <c r="A3" s="73" t="s">
        <v>1</v>
      </c>
      <c r="B3" s="73"/>
      <c r="C3" s="73"/>
      <c r="D3" s="73"/>
      <c r="E3" s="73"/>
    </row>
    <row r="4" spans="1:17" ht="14.25" x14ac:dyDescent="0.2">
      <c r="E4" t="s">
        <v>2</v>
      </c>
      <c r="I4" s="1">
        <f>Overall_Error_Check</f>
        <v>0</v>
      </c>
    </row>
    <row r="5" spans="1:17" x14ac:dyDescent="0.2">
      <c r="A5" s="11"/>
    </row>
    <row r="6" spans="1:17" ht="16.5" thickBot="1" x14ac:dyDescent="0.3">
      <c r="B6" s="40">
        <f>MAX($B$5:$B5)+1</f>
        <v>1</v>
      </c>
      <c r="C6" s="2" t="str">
        <f ca="1">A1</f>
        <v>Data Table</v>
      </c>
      <c r="D6" s="2"/>
      <c r="E6" s="2"/>
      <c r="F6" s="2"/>
      <c r="G6" s="2"/>
      <c r="H6" s="2"/>
      <c r="I6" s="2"/>
      <c r="J6" s="2"/>
      <c r="K6" s="2"/>
      <c r="L6" s="2"/>
      <c r="M6" s="2"/>
      <c r="N6" s="2"/>
      <c r="O6" s="2"/>
      <c r="P6" s="2"/>
      <c r="Q6" s="2"/>
    </row>
    <row r="7" spans="1:17" ht="12.75" thickTop="1" x14ac:dyDescent="0.2"/>
    <row r="8" spans="1:17" ht="16.5" x14ac:dyDescent="0.25">
      <c r="C8" s="3" t="s">
        <v>111</v>
      </c>
    </row>
    <row r="10" spans="1:17" ht="15" x14ac:dyDescent="0.25">
      <c r="D10" s="4" t="s">
        <v>112</v>
      </c>
    </row>
    <row r="12" spans="1:17" x14ac:dyDescent="0.2">
      <c r="F12" t="s">
        <v>105</v>
      </c>
      <c r="G12" t="s">
        <v>106</v>
      </c>
      <c r="H12" t="s">
        <v>107</v>
      </c>
      <c r="I12" t="s">
        <v>108</v>
      </c>
      <c r="J12" t="s">
        <v>143</v>
      </c>
    </row>
    <row r="13" spans="1:17" x14ac:dyDescent="0.2">
      <c r="F13">
        <v>2020</v>
      </c>
      <c r="G13" t="s">
        <v>78</v>
      </c>
      <c r="H13" t="s">
        <v>102</v>
      </c>
      <c r="I13" s="48">
        <v>4000</v>
      </c>
      <c r="J13" s="35">
        <v>0.1</v>
      </c>
    </row>
    <row r="14" spans="1:17" x14ac:dyDescent="0.2">
      <c r="F14">
        <v>2022</v>
      </c>
      <c r="G14" t="s">
        <v>78</v>
      </c>
      <c r="H14" t="s">
        <v>97</v>
      </c>
      <c r="I14" s="48">
        <v>3200</v>
      </c>
      <c r="J14" s="35">
        <v>0.5</v>
      </c>
    </row>
    <row r="15" spans="1:17" x14ac:dyDescent="0.2">
      <c r="F15">
        <v>2020</v>
      </c>
      <c r="G15" t="s">
        <v>78</v>
      </c>
      <c r="H15" t="s">
        <v>86</v>
      </c>
      <c r="I15" s="48">
        <v>3300</v>
      </c>
      <c r="J15" s="35">
        <v>0.45</v>
      </c>
    </row>
    <row r="16" spans="1:17" x14ac:dyDescent="0.2">
      <c r="F16">
        <v>2020</v>
      </c>
      <c r="G16" t="s">
        <v>77</v>
      </c>
      <c r="H16" t="s">
        <v>93</v>
      </c>
      <c r="I16" s="48">
        <v>1100</v>
      </c>
      <c r="J16" s="35">
        <v>0.1</v>
      </c>
    </row>
    <row r="17" spans="6:10" x14ac:dyDescent="0.2">
      <c r="F17">
        <v>2020</v>
      </c>
      <c r="G17" t="s">
        <v>78</v>
      </c>
      <c r="H17" t="s">
        <v>100</v>
      </c>
      <c r="I17" s="48">
        <v>500</v>
      </c>
      <c r="J17" s="35">
        <v>0.85</v>
      </c>
    </row>
    <row r="18" spans="6:10" x14ac:dyDescent="0.2">
      <c r="F18">
        <v>2020</v>
      </c>
      <c r="G18" t="s">
        <v>77</v>
      </c>
      <c r="H18" t="s">
        <v>93</v>
      </c>
      <c r="I18" s="48">
        <v>1500</v>
      </c>
      <c r="J18" s="35">
        <v>0.3</v>
      </c>
    </row>
    <row r="19" spans="6:10" x14ac:dyDescent="0.2">
      <c r="F19">
        <v>2021</v>
      </c>
      <c r="G19" t="s">
        <v>75</v>
      </c>
      <c r="H19" t="s">
        <v>79</v>
      </c>
      <c r="I19" s="48">
        <v>2600</v>
      </c>
      <c r="J19" s="35">
        <v>0.85</v>
      </c>
    </row>
    <row r="20" spans="6:10" x14ac:dyDescent="0.2">
      <c r="F20">
        <v>2020</v>
      </c>
      <c r="G20" t="s">
        <v>76</v>
      </c>
      <c r="H20" t="s">
        <v>92</v>
      </c>
      <c r="I20" s="48">
        <v>1100</v>
      </c>
      <c r="J20" s="35">
        <v>0.3</v>
      </c>
    </row>
    <row r="21" spans="6:10" x14ac:dyDescent="0.2">
      <c r="F21">
        <v>2022</v>
      </c>
      <c r="G21" t="s">
        <v>77</v>
      </c>
      <c r="H21" t="s">
        <v>101</v>
      </c>
      <c r="I21" s="48">
        <v>800</v>
      </c>
      <c r="J21" s="35">
        <v>0.65</v>
      </c>
    </row>
    <row r="22" spans="6:10" x14ac:dyDescent="0.2">
      <c r="F22">
        <v>2021</v>
      </c>
      <c r="G22" t="s">
        <v>77</v>
      </c>
      <c r="H22" t="s">
        <v>81</v>
      </c>
      <c r="I22" s="48">
        <v>1000</v>
      </c>
      <c r="J22" s="35">
        <v>0.45</v>
      </c>
    </row>
    <row r="23" spans="6:10" x14ac:dyDescent="0.2">
      <c r="F23">
        <v>2021</v>
      </c>
      <c r="G23" t="s">
        <v>75</v>
      </c>
      <c r="H23" t="s">
        <v>83</v>
      </c>
      <c r="I23" s="48">
        <v>2700</v>
      </c>
      <c r="J23" s="35">
        <v>0.45</v>
      </c>
    </row>
    <row r="24" spans="6:10" x14ac:dyDescent="0.2">
      <c r="F24">
        <v>2020</v>
      </c>
      <c r="G24" t="s">
        <v>77</v>
      </c>
      <c r="H24" t="s">
        <v>89</v>
      </c>
      <c r="I24" s="48">
        <v>800</v>
      </c>
      <c r="J24" s="35">
        <v>0.2</v>
      </c>
    </row>
    <row r="25" spans="6:10" x14ac:dyDescent="0.2">
      <c r="F25">
        <v>2022</v>
      </c>
      <c r="G25" t="s">
        <v>77</v>
      </c>
      <c r="H25" t="s">
        <v>103</v>
      </c>
      <c r="I25" s="48">
        <v>1100</v>
      </c>
      <c r="J25" s="35">
        <v>0.3</v>
      </c>
    </row>
    <row r="26" spans="6:10" x14ac:dyDescent="0.2">
      <c r="F26">
        <v>2021</v>
      </c>
      <c r="G26" t="s">
        <v>78</v>
      </c>
      <c r="H26" t="s">
        <v>86</v>
      </c>
      <c r="I26" s="48">
        <v>1100</v>
      </c>
      <c r="J26" s="35">
        <v>1</v>
      </c>
    </row>
    <row r="27" spans="6:10" x14ac:dyDescent="0.2">
      <c r="F27">
        <v>2022</v>
      </c>
      <c r="G27" t="s">
        <v>78</v>
      </c>
      <c r="H27" t="s">
        <v>94</v>
      </c>
      <c r="I27" s="48">
        <v>3200</v>
      </c>
      <c r="J27" s="35">
        <v>0.25</v>
      </c>
    </row>
    <row r="28" spans="6:10" x14ac:dyDescent="0.2">
      <c r="F28">
        <v>2022</v>
      </c>
      <c r="G28" t="s">
        <v>75</v>
      </c>
      <c r="H28" t="s">
        <v>91</v>
      </c>
      <c r="I28" s="48">
        <v>400</v>
      </c>
      <c r="J28" s="35">
        <v>0.55000000000000004</v>
      </c>
    </row>
    <row r="29" spans="6:10" x14ac:dyDescent="0.2">
      <c r="F29">
        <v>2021</v>
      </c>
      <c r="G29" t="s">
        <v>75</v>
      </c>
      <c r="H29" t="s">
        <v>98</v>
      </c>
      <c r="I29" s="48">
        <v>500</v>
      </c>
      <c r="J29" s="35">
        <v>0.7</v>
      </c>
    </row>
    <row r="30" spans="6:10" x14ac:dyDescent="0.2">
      <c r="F30">
        <v>2020</v>
      </c>
      <c r="G30" t="s">
        <v>78</v>
      </c>
      <c r="H30" t="s">
        <v>97</v>
      </c>
      <c r="I30" s="48">
        <v>1000</v>
      </c>
      <c r="J30" s="35">
        <v>0.45</v>
      </c>
    </row>
    <row r="31" spans="6:10" x14ac:dyDescent="0.2">
      <c r="F31">
        <v>2021</v>
      </c>
      <c r="G31" t="s">
        <v>75</v>
      </c>
      <c r="H31" t="s">
        <v>83</v>
      </c>
      <c r="I31" s="48">
        <v>3600</v>
      </c>
      <c r="J31" s="35">
        <v>0.6</v>
      </c>
    </row>
    <row r="32" spans="6:10" x14ac:dyDescent="0.2">
      <c r="F32">
        <v>2020</v>
      </c>
      <c r="G32" t="s">
        <v>76</v>
      </c>
      <c r="H32" t="s">
        <v>92</v>
      </c>
      <c r="I32" s="48">
        <v>200</v>
      </c>
      <c r="J32" s="35">
        <v>0.55000000000000004</v>
      </c>
    </row>
    <row r="33" spans="6:10" x14ac:dyDescent="0.2">
      <c r="F33">
        <v>2021</v>
      </c>
      <c r="G33" t="s">
        <v>77</v>
      </c>
      <c r="H33" t="s">
        <v>89</v>
      </c>
      <c r="I33" s="48">
        <v>4000</v>
      </c>
      <c r="J33" s="35">
        <v>1</v>
      </c>
    </row>
    <row r="34" spans="6:10" x14ac:dyDescent="0.2">
      <c r="F34">
        <v>2020</v>
      </c>
      <c r="G34" t="s">
        <v>75</v>
      </c>
      <c r="H34" t="s">
        <v>91</v>
      </c>
      <c r="I34" s="48">
        <v>1500</v>
      </c>
      <c r="J34" s="35">
        <v>0.75</v>
      </c>
    </row>
    <row r="35" spans="6:10" x14ac:dyDescent="0.2">
      <c r="F35">
        <v>2022</v>
      </c>
      <c r="G35" t="s">
        <v>76</v>
      </c>
      <c r="H35" t="s">
        <v>88</v>
      </c>
      <c r="I35" s="48">
        <v>600</v>
      </c>
      <c r="J35" s="35">
        <v>0.75</v>
      </c>
    </row>
    <row r="36" spans="6:10" x14ac:dyDescent="0.2">
      <c r="F36">
        <v>2022</v>
      </c>
      <c r="G36" t="s">
        <v>77</v>
      </c>
      <c r="H36" t="s">
        <v>89</v>
      </c>
      <c r="I36" s="48">
        <v>900</v>
      </c>
      <c r="J36" s="35">
        <v>0.65</v>
      </c>
    </row>
    <row r="37" spans="6:10" x14ac:dyDescent="0.2">
      <c r="F37">
        <v>2022</v>
      </c>
      <c r="G37" t="s">
        <v>78</v>
      </c>
      <c r="H37" t="s">
        <v>90</v>
      </c>
      <c r="I37" s="48">
        <v>100</v>
      </c>
      <c r="J37" s="35">
        <v>0.1</v>
      </c>
    </row>
    <row r="38" spans="6:10" x14ac:dyDescent="0.2">
      <c r="F38">
        <v>2022</v>
      </c>
      <c r="G38" t="s">
        <v>78</v>
      </c>
      <c r="H38" t="s">
        <v>90</v>
      </c>
      <c r="I38" s="48">
        <v>1600</v>
      </c>
      <c r="J38" s="35">
        <v>0.45</v>
      </c>
    </row>
    <row r="39" spans="6:10" x14ac:dyDescent="0.2">
      <c r="F39">
        <v>2021</v>
      </c>
      <c r="G39" t="s">
        <v>76</v>
      </c>
      <c r="H39" t="s">
        <v>92</v>
      </c>
      <c r="I39" s="48">
        <v>2400</v>
      </c>
      <c r="J39" s="35">
        <v>0.7</v>
      </c>
    </row>
    <row r="40" spans="6:10" x14ac:dyDescent="0.2">
      <c r="F40">
        <v>2020</v>
      </c>
      <c r="G40" t="s">
        <v>78</v>
      </c>
      <c r="H40" t="s">
        <v>97</v>
      </c>
      <c r="I40" s="48">
        <v>2000</v>
      </c>
      <c r="J40" s="35">
        <v>0.25</v>
      </c>
    </row>
    <row r="41" spans="6:10" x14ac:dyDescent="0.2">
      <c r="F41">
        <v>2021</v>
      </c>
      <c r="G41" t="s">
        <v>75</v>
      </c>
      <c r="H41" t="s">
        <v>83</v>
      </c>
      <c r="I41" s="48">
        <v>500</v>
      </c>
      <c r="J41" s="35">
        <v>0.8</v>
      </c>
    </row>
    <row r="42" spans="6:10" x14ac:dyDescent="0.2">
      <c r="F42">
        <v>2021</v>
      </c>
      <c r="G42" t="s">
        <v>76</v>
      </c>
      <c r="H42" t="s">
        <v>84</v>
      </c>
      <c r="I42" s="48">
        <v>3900</v>
      </c>
      <c r="J42" s="35">
        <v>0.25</v>
      </c>
    </row>
    <row r="43" spans="6:10" x14ac:dyDescent="0.2">
      <c r="F43">
        <v>2020</v>
      </c>
      <c r="G43" t="s">
        <v>78</v>
      </c>
      <c r="H43" t="s">
        <v>82</v>
      </c>
      <c r="I43" s="48">
        <v>200</v>
      </c>
      <c r="J43" s="35">
        <v>0.75</v>
      </c>
    </row>
    <row r="44" spans="6:10" x14ac:dyDescent="0.2">
      <c r="F44">
        <v>2021</v>
      </c>
      <c r="G44" t="s">
        <v>75</v>
      </c>
      <c r="H44" t="s">
        <v>79</v>
      </c>
      <c r="I44" s="48">
        <v>2700</v>
      </c>
      <c r="J44" s="35">
        <v>0.65</v>
      </c>
    </row>
    <row r="45" spans="6:10" x14ac:dyDescent="0.2">
      <c r="F45">
        <v>2020</v>
      </c>
      <c r="G45" t="s">
        <v>75</v>
      </c>
      <c r="H45" t="s">
        <v>87</v>
      </c>
      <c r="I45" s="48">
        <v>200</v>
      </c>
      <c r="J45" s="35">
        <v>0.2</v>
      </c>
    </row>
    <row r="46" spans="6:10" x14ac:dyDescent="0.2">
      <c r="F46">
        <v>2020</v>
      </c>
      <c r="G46" t="s">
        <v>78</v>
      </c>
      <c r="H46" t="s">
        <v>86</v>
      </c>
      <c r="I46" s="48">
        <v>1700</v>
      </c>
      <c r="J46" s="35">
        <v>0.55000000000000004</v>
      </c>
    </row>
    <row r="47" spans="6:10" x14ac:dyDescent="0.2">
      <c r="F47">
        <v>2021</v>
      </c>
      <c r="G47" t="s">
        <v>76</v>
      </c>
      <c r="H47" t="s">
        <v>80</v>
      </c>
      <c r="I47" s="48">
        <v>400</v>
      </c>
      <c r="J47" s="35">
        <v>0.4</v>
      </c>
    </row>
    <row r="48" spans="6:10" x14ac:dyDescent="0.2">
      <c r="F48">
        <v>2021</v>
      </c>
      <c r="G48" t="s">
        <v>75</v>
      </c>
      <c r="H48" t="s">
        <v>83</v>
      </c>
      <c r="I48" s="48">
        <v>2600</v>
      </c>
      <c r="J48" s="35">
        <v>0.7</v>
      </c>
    </row>
    <row r="49" spans="6:10" x14ac:dyDescent="0.2">
      <c r="F49">
        <v>2021</v>
      </c>
      <c r="G49" t="s">
        <v>77</v>
      </c>
      <c r="H49" t="s">
        <v>96</v>
      </c>
      <c r="I49" s="48">
        <v>2200</v>
      </c>
      <c r="J49" s="35">
        <v>0.4</v>
      </c>
    </row>
    <row r="50" spans="6:10" x14ac:dyDescent="0.2">
      <c r="F50">
        <v>2022</v>
      </c>
      <c r="G50" t="s">
        <v>76</v>
      </c>
      <c r="H50" t="s">
        <v>84</v>
      </c>
      <c r="I50" s="48">
        <v>3400</v>
      </c>
      <c r="J50" s="35">
        <v>0.45</v>
      </c>
    </row>
    <row r="51" spans="6:10" x14ac:dyDescent="0.2">
      <c r="F51">
        <v>2022</v>
      </c>
      <c r="G51" t="s">
        <v>78</v>
      </c>
      <c r="H51" t="s">
        <v>97</v>
      </c>
      <c r="I51" s="48">
        <v>1700</v>
      </c>
      <c r="J51" s="35">
        <v>0.45</v>
      </c>
    </row>
    <row r="52" spans="6:10" x14ac:dyDescent="0.2">
      <c r="F52">
        <v>2020</v>
      </c>
      <c r="G52" t="s">
        <v>75</v>
      </c>
      <c r="H52" t="s">
        <v>83</v>
      </c>
      <c r="I52" s="48">
        <v>2100</v>
      </c>
      <c r="J52" s="35">
        <v>0.75</v>
      </c>
    </row>
    <row r="53" spans="6:10" x14ac:dyDescent="0.2">
      <c r="F53">
        <v>2021</v>
      </c>
      <c r="G53" t="s">
        <v>76</v>
      </c>
      <c r="H53" t="s">
        <v>80</v>
      </c>
      <c r="I53" s="48">
        <v>2800</v>
      </c>
      <c r="J53" s="35">
        <v>0.1</v>
      </c>
    </row>
    <row r="54" spans="6:10" x14ac:dyDescent="0.2">
      <c r="F54">
        <v>2021</v>
      </c>
      <c r="G54" t="s">
        <v>75</v>
      </c>
      <c r="H54" t="s">
        <v>95</v>
      </c>
      <c r="I54" s="48">
        <v>500</v>
      </c>
      <c r="J54" s="35">
        <v>0.5</v>
      </c>
    </row>
    <row r="55" spans="6:10" x14ac:dyDescent="0.2">
      <c r="F55">
        <v>2022</v>
      </c>
      <c r="G55" t="s">
        <v>76</v>
      </c>
      <c r="H55" t="s">
        <v>84</v>
      </c>
      <c r="I55" s="48">
        <v>3400</v>
      </c>
      <c r="J55" s="35">
        <v>0.1</v>
      </c>
    </row>
    <row r="56" spans="6:10" x14ac:dyDescent="0.2">
      <c r="F56">
        <v>2020</v>
      </c>
      <c r="G56" t="s">
        <v>76</v>
      </c>
      <c r="H56" t="s">
        <v>88</v>
      </c>
      <c r="I56" s="48">
        <v>200</v>
      </c>
      <c r="J56" s="35">
        <v>0.75</v>
      </c>
    </row>
    <row r="57" spans="6:10" x14ac:dyDescent="0.2">
      <c r="F57">
        <v>2022</v>
      </c>
      <c r="G57" t="s">
        <v>77</v>
      </c>
      <c r="H57" t="s">
        <v>99</v>
      </c>
      <c r="I57" s="48">
        <v>1600</v>
      </c>
      <c r="J57" s="35">
        <v>0.25</v>
      </c>
    </row>
    <row r="58" spans="6:10" x14ac:dyDescent="0.2">
      <c r="F58">
        <v>2020</v>
      </c>
      <c r="G58" t="s">
        <v>77</v>
      </c>
      <c r="H58" t="s">
        <v>99</v>
      </c>
      <c r="I58" s="48">
        <v>3500</v>
      </c>
      <c r="J58" s="35">
        <v>0.85</v>
      </c>
    </row>
    <row r="59" spans="6:10" x14ac:dyDescent="0.2">
      <c r="F59">
        <v>2020</v>
      </c>
      <c r="G59" t="s">
        <v>77</v>
      </c>
      <c r="H59" t="s">
        <v>89</v>
      </c>
      <c r="I59" s="48">
        <v>3800</v>
      </c>
      <c r="J59" s="35">
        <v>0.15</v>
      </c>
    </row>
    <row r="60" spans="6:10" x14ac:dyDescent="0.2">
      <c r="F60">
        <v>2022</v>
      </c>
      <c r="G60" t="s">
        <v>77</v>
      </c>
      <c r="H60" t="s">
        <v>101</v>
      </c>
      <c r="I60" s="48">
        <v>3000</v>
      </c>
      <c r="J60" s="35">
        <v>0.65</v>
      </c>
    </row>
    <row r="61" spans="6:10" x14ac:dyDescent="0.2">
      <c r="F61">
        <v>2022</v>
      </c>
      <c r="G61" t="s">
        <v>77</v>
      </c>
      <c r="H61" t="s">
        <v>85</v>
      </c>
      <c r="I61" s="48">
        <v>1500</v>
      </c>
      <c r="J61" s="35">
        <v>0.1</v>
      </c>
    </row>
    <row r="62" spans="6:10" x14ac:dyDescent="0.2">
      <c r="F62">
        <v>2021</v>
      </c>
      <c r="G62" t="s">
        <v>77</v>
      </c>
      <c r="H62" t="s">
        <v>96</v>
      </c>
      <c r="I62" s="48">
        <v>800</v>
      </c>
      <c r="J62" s="35">
        <v>0.35</v>
      </c>
    </row>
    <row r="63" spans="6:10" x14ac:dyDescent="0.2">
      <c r="F63">
        <v>2021</v>
      </c>
      <c r="G63" t="s">
        <v>77</v>
      </c>
      <c r="H63" t="s">
        <v>89</v>
      </c>
      <c r="I63" s="48">
        <v>2000</v>
      </c>
      <c r="J63" s="35">
        <v>0.95</v>
      </c>
    </row>
    <row r="64" spans="6:10" x14ac:dyDescent="0.2">
      <c r="F64">
        <v>2021</v>
      </c>
      <c r="G64" t="s">
        <v>76</v>
      </c>
      <c r="H64" t="s">
        <v>80</v>
      </c>
      <c r="I64" s="48">
        <v>200</v>
      </c>
      <c r="J64" s="35">
        <v>0.55000000000000004</v>
      </c>
    </row>
    <row r="65" spans="6:10" x14ac:dyDescent="0.2">
      <c r="F65">
        <v>2021</v>
      </c>
      <c r="G65" t="s">
        <v>78</v>
      </c>
      <c r="H65" t="s">
        <v>97</v>
      </c>
      <c r="I65" s="48">
        <v>3600</v>
      </c>
      <c r="J65" s="35">
        <v>0.2</v>
      </c>
    </row>
    <row r="66" spans="6:10" x14ac:dyDescent="0.2">
      <c r="F66">
        <v>2022</v>
      </c>
      <c r="G66" t="s">
        <v>76</v>
      </c>
      <c r="H66" t="s">
        <v>80</v>
      </c>
      <c r="I66" s="48">
        <v>600</v>
      </c>
      <c r="J66" s="35">
        <v>0.2</v>
      </c>
    </row>
    <row r="67" spans="6:10" x14ac:dyDescent="0.2">
      <c r="F67">
        <v>2022</v>
      </c>
      <c r="G67" t="s">
        <v>76</v>
      </c>
      <c r="H67" t="s">
        <v>80</v>
      </c>
      <c r="I67" s="48">
        <v>200</v>
      </c>
      <c r="J67" s="35">
        <v>0.35</v>
      </c>
    </row>
    <row r="68" spans="6:10" x14ac:dyDescent="0.2">
      <c r="F68">
        <v>2020</v>
      </c>
      <c r="G68" t="s">
        <v>76</v>
      </c>
      <c r="H68" t="s">
        <v>80</v>
      </c>
      <c r="I68" s="48">
        <v>1000</v>
      </c>
      <c r="J68" s="35">
        <v>0.75</v>
      </c>
    </row>
    <row r="69" spans="6:10" x14ac:dyDescent="0.2">
      <c r="F69">
        <v>2020</v>
      </c>
      <c r="G69" t="s">
        <v>77</v>
      </c>
      <c r="H69" t="s">
        <v>93</v>
      </c>
      <c r="I69" s="48">
        <v>3800</v>
      </c>
      <c r="J69" s="35">
        <v>0.35</v>
      </c>
    </row>
    <row r="70" spans="6:10" x14ac:dyDescent="0.2">
      <c r="F70">
        <v>2021</v>
      </c>
      <c r="G70" t="s">
        <v>76</v>
      </c>
      <c r="H70" t="s">
        <v>80</v>
      </c>
      <c r="I70" s="48">
        <v>100</v>
      </c>
      <c r="J70" s="35">
        <v>0.75</v>
      </c>
    </row>
    <row r="71" spans="6:10" x14ac:dyDescent="0.2">
      <c r="F71">
        <v>2020</v>
      </c>
      <c r="G71" t="s">
        <v>78</v>
      </c>
      <c r="H71" t="s">
        <v>94</v>
      </c>
      <c r="I71" s="48">
        <v>3400</v>
      </c>
      <c r="J71" s="35">
        <v>0.95</v>
      </c>
    </row>
    <row r="72" spans="6:10" x14ac:dyDescent="0.2">
      <c r="F72">
        <v>2022</v>
      </c>
      <c r="G72" t="s">
        <v>76</v>
      </c>
      <c r="H72" t="s">
        <v>80</v>
      </c>
      <c r="I72" s="48">
        <v>2800</v>
      </c>
      <c r="J72" s="35">
        <v>0.3</v>
      </c>
    </row>
    <row r="73" spans="6:10" x14ac:dyDescent="0.2">
      <c r="F73">
        <v>2021</v>
      </c>
      <c r="G73" t="s">
        <v>77</v>
      </c>
      <c r="H73" t="s">
        <v>93</v>
      </c>
      <c r="I73" s="48">
        <v>1600</v>
      </c>
      <c r="J73" s="35">
        <v>0.75</v>
      </c>
    </row>
    <row r="74" spans="6:10" x14ac:dyDescent="0.2">
      <c r="F74">
        <v>2022</v>
      </c>
      <c r="G74" t="s">
        <v>77</v>
      </c>
      <c r="H74" t="s">
        <v>93</v>
      </c>
      <c r="I74" s="48">
        <v>100</v>
      </c>
      <c r="J74" s="35">
        <v>0.95</v>
      </c>
    </row>
    <row r="75" spans="6:10" x14ac:dyDescent="0.2">
      <c r="F75">
        <v>2020</v>
      </c>
      <c r="G75" t="s">
        <v>76</v>
      </c>
      <c r="H75" t="s">
        <v>84</v>
      </c>
      <c r="I75" s="48">
        <v>1000</v>
      </c>
      <c r="J75" s="35">
        <v>0.5</v>
      </c>
    </row>
    <row r="76" spans="6:10" x14ac:dyDescent="0.2">
      <c r="F76">
        <v>2022</v>
      </c>
      <c r="G76" t="s">
        <v>77</v>
      </c>
      <c r="H76" t="s">
        <v>103</v>
      </c>
      <c r="I76" s="48">
        <v>900</v>
      </c>
      <c r="J76" s="35">
        <v>0.15</v>
      </c>
    </row>
    <row r="77" spans="6:10" x14ac:dyDescent="0.2">
      <c r="F77">
        <v>2020</v>
      </c>
      <c r="G77" t="s">
        <v>78</v>
      </c>
      <c r="H77" t="s">
        <v>90</v>
      </c>
      <c r="I77" s="48">
        <v>3600</v>
      </c>
      <c r="J77" s="35">
        <v>0.5</v>
      </c>
    </row>
    <row r="78" spans="6:10" x14ac:dyDescent="0.2">
      <c r="F78">
        <v>2020</v>
      </c>
      <c r="G78" t="s">
        <v>78</v>
      </c>
      <c r="H78" t="s">
        <v>94</v>
      </c>
      <c r="I78" s="48">
        <v>2400</v>
      </c>
      <c r="J78" s="35">
        <v>1</v>
      </c>
    </row>
    <row r="79" spans="6:10" x14ac:dyDescent="0.2">
      <c r="F79">
        <v>2020</v>
      </c>
      <c r="G79" t="s">
        <v>78</v>
      </c>
      <c r="H79" t="s">
        <v>94</v>
      </c>
      <c r="I79" s="48">
        <v>3000</v>
      </c>
      <c r="J79" s="35">
        <v>0.65</v>
      </c>
    </row>
    <row r="80" spans="6:10" x14ac:dyDescent="0.2">
      <c r="F80">
        <v>2022</v>
      </c>
      <c r="G80" t="s">
        <v>75</v>
      </c>
      <c r="H80" t="s">
        <v>79</v>
      </c>
      <c r="I80" s="48">
        <v>1900</v>
      </c>
      <c r="J80" s="35">
        <v>1</v>
      </c>
    </row>
    <row r="81" spans="6:10" x14ac:dyDescent="0.2">
      <c r="F81">
        <v>2020</v>
      </c>
      <c r="G81" t="s">
        <v>75</v>
      </c>
      <c r="H81" t="s">
        <v>87</v>
      </c>
      <c r="I81" s="48">
        <v>2300</v>
      </c>
      <c r="J81" s="35">
        <v>0.25</v>
      </c>
    </row>
    <row r="82" spans="6:10" x14ac:dyDescent="0.2">
      <c r="F82">
        <v>2021</v>
      </c>
      <c r="G82" t="s">
        <v>75</v>
      </c>
      <c r="H82" t="s">
        <v>95</v>
      </c>
      <c r="I82" s="48">
        <v>3100</v>
      </c>
      <c r="J82" s="35">
        <v>0.7</v>
      </c>
    </row>
    <row r="83" spans="6:10" x14ac:dyDescent="0.2">
      <c r="F83">
        <v>2021</v>
      </c>
      <c r="G83" t="s">
        <v>78</v>
      </c>
      <c r="H83" t="s">
        <v>86</v>
      </c>
      <c r="I83" s="48">
        <v>2700</v>
      </c>
      <c r="J83" s="35">
        <v>0.15</v>
      </c>
    </row>
    <row r="84" spans="6:10" x14ac:dyDescent="0.2">
      <c r="F84">
        <v>2021</v>
      </c>
      <c r="G84" t="s">
        <v>77</v>
      </c>
      <c r="H84" t="s">
        <v>101</v>
      </c>
      <c r="I84" s="48">
        <v>3800</v>
      </c>
      <c r="J84" s="35">
        <v>0.3</v>
      </c>
    </row>
    <row r="85" spans="6:10" x14ac:dyDescent="0.2">
      <c r="F85">
        <v>2021</v>
      </c>
      <c r="G85" t="s">
        <v>76</v>
      </c>
      <c r="H85" t="s">
        <v>88</v>
      </c>
      <c r="I85" s="48">
        <v>4000</v>
      </c>
      <c r="J85" s="35">
        <v>0.65</v>
      </c>
    </row>
    <row r="86" spans="6:10" x14ac:dyDescent="0.2">
      <c r="F86">
        <v>2021</v>
      </c>
      <c r="G86" t="s">
        <v>77</v>
      </c>
      <c r="H86" t="s">
        <v>81</v>
      </c>
      <c r="I86" s="48">
        <v>600</v>
      </c>
      <c r="J86" s="35">
        <v>0.05</v>
      </c>
    </row>
    <row r="87" spans="6:10" x14ac:dyDescent="0.2">
      <c r="F87">
        <v>2022</v>
      </c>
      <c r="G87" t="s">
        <v>76</v>
      </c>
      <c r="H87" t="s">
        <v>88</v>
      </c>
      <c r="I87" s="48">
        <v>100</v>
      </c>
      <c r="J87" s="35">
        <v>0.55000000000000004</v>
      </c>
    </row>
    <row r="88" spans="6:10" x14ac:dyDescent="0.2">
      <c r="F88">
        <v>2022</v>
      </c>
      <c r="G88" t="s">
        <v>78</v>
      </c>
      <c r="H88" t="s">
        <v>97</v>
      </c>
      <c r="I88" s="48">
        <v>3100</v>
      </c>
      <c r="J88" s="35">
        <v>0.55000000000000004</v>
      </c>
    </row>
    <row r="89" spans="6:10" x14ac:dyDescent="0.2">
      <c r="F89">
        <v>2022</v>
      </c>
      <c r="G89" t="s">
        <v>76</v>
      </c>
      <c r="H89" t="s">
        <v>92</v>
      </c>
      <c r="I89" s="48">
        <v>1400</v>
      </c>
      <c r="J89" s="35">
        <v>0.1</v>
      </c>
    </row>
    <row r="90" spans="6:10" x14ac:dyDescent="0.2">
      <c r="F90">
        <v>2021</v>
      </c>
      <c r="G90" t="s">
        <v>78</v>
      </c>
      <c r="H90" t="s">
        <v>90</v>
      </c>
      <c r="I90" s="48">
        <v>3400</v>
      </c>
      <c r="J90" s="35">
        <v>0.45</v>
      </c>
    </row>
    <row r="91" spans="6:10" x14ac:dyDescent="0.2">
      <c r="F91">
        <v>2020</v>
      </c>
      <c r="G91" t="s">
        <v>78</v>
      </c>
      <c r="H91" t="s">
        <v>102</v>
      </c>
      <c r="I91" s="48">
        <v>1100</v>
      </c>
      <c r="J91" s="35">
        <v>0.55000000000000004</v>
      </c>
    </row>
    <row r="92" spans="6:10" x14ac:dyDescent="0.2">
      <c r="F92">
        <v>2020</v>
      </c>
      <c r="G92" t="s">
        <v>75</v>
      </c>
      <c r="H92" t="s">
        <v>87</v>
      </c>
      <c r="I92" s="48">
        <v>3200</v>
      </c>
      <c r="J92" s="35">
        <v>0.35</v>
      </c>
    </row>
    <row r="93" spans="6:10" x14ac:dyDescent="0.2">
      <c r="F93">
        <v>2021</v>
      </c>
      <c r="G93" t="s">
        <v>75</v>
      </c>
      <c r="H93" t="s">
        <v>98</v>
      </c>
      <c r="I93" s="48">
        <v>3200</v>
      </c>
      <c r="J93" s="35">
        <v>0.55000000000000004</v>
      </c>
    </row>
    <row r="94" spans="6:10" x14ac:dyDescent="0.2">
      <c r="F94">
        <v>2021</v>
      </c>
      <c r="G94" t="s">
        <v>78</v>
      </c>
      <c r="H94" t="s">
        <v>86</v>
      </c>
      <c r="I94" s="48">
        <v>300</v>
      </c>
      <c r="J94" s="35">
        <v>0.35</v>
      </c>
    </row>
    <row r="95" spans="6:10" x14ac:dyDescent="0.2">
      <c r="F95">
        <v>2021</v>
      </c>
      <c r="G95" t="s">
        <v>78</v>
      </c>
      <c r="H95" t="s">
        <v>94</v>
      </c>
      <c r="I95" s="48">
        <v>4000</v>
      </c>
      <c r="J95" s="35">
        <v>0.55000000000000004</v>
      </c>
    </row>
    <row r="96" spans="6:10" x14ac:dyDescent="0.2">
      <c r="F96">
        <v>2020</v>
      </c>
      <c r="G96" t="s">
        <v>76</v>
      </c>
      <c r="H96" t="s">
        <v>84</v>
      </c>
      <c r="I96" s="48">
        <v>100</v>
      </c>
      <c r="J96" s="35">
        <v>0.2</v>
      </c>
    </row>
    <row r="97" spans="6:10" x14ac:dyDescent="0.2">
      <c r="F97">
        <v>2022</v>
      </c>
      <c r="G97" t="s">
        <v>75</v>
      </c>
      <c r="H97" t="s">
        <v>83</v>
      </c>
      <c r="I97" s="48">
        <v>1400</v>
      </c>
      <c r="J97" s="35">
        <v>0.6</v>
      </c>
    </row>
    <row r="98" spans="6:10" x14ac:dyDescent="0.2">
      <c r="F98">
        <v>2022</v>
      </c>
      <c r="G98" t="s">
        <v>78</v>
      </c>
      <c r="H98" t="s">
        <v>97</v>
      </c>
      <c r="I98" s="48">
        <v>3500</v>
      </c>
      <c r="J98" s="35">
        <v>0.3</v>
      </c>
    </row>
    <row r="99" spans="6:10" x14ac:dyDescent="0.2">
      <c r="F99">
        <v>2022</v>
      </c>
      <c r="G99" t="s">
        <v>77</v>
      </c>
      <c r="H99" t="s">
        <v>93</v>
      </c>
      <c r="I99" s="48">
        <v>3900</v>
      </c>
      <c r="J99" s="35">
        <v>0.65</v>
      </c>
    </row>
    <row r="100" spans="6:10" x14ac:dyDescent="0.2">
      <c r="F100">
        <v>2021</v>
      </c>
      <c r="G100" t="s">
        <v>76</v>
      </c>
      <c r="H100" t="s">
        <v>84</v>
      </c>
      <c r="I100" s="48">
        <v>3400</v>
      </c>
      <c r="J100" s="35">
        <v>0.25</v>
      </c>
    </row>
    <row r="101" spans="6:10" x14ac:dyDescent="0.2">
      <c r="F101">
        <v>2021</v>
      </c>
      <c r="G101" t="s">
        <v>78</v>
      </c>
      <c r="H101" t="s">
        <v>86</v>
      </c>
      <c r="I101" s="48">
        <v>1800</v>
      </c>
      <c r="J101" s="35">
        <v>0.65</v>
      </c>
    </row>
    <row r="102" spans="6:10" x14ac:dyDescent="0.2">
      <c r="F102">
        <v>2020</v>
      </c>
      <c r="G102" t="s">
        <v>75</v>
      </c>
      <c r="H102" t="s">
        <v>87</v>
      </c>
      <c r="I102" s="48">
        <v>3400</v>
      </c>
      <c r="J102" s="35">
        <v>0.05</v>
      </c>
    </row>
    <row r="103" spans="6:10" x14ac:dyDescent="0.2">
      <c r="F103">
        <v>2022</v>
      </c>
      <c r="G103" t="s">
        <v>75</v>
      </c>
      <c r="H103" t="s">
        <v>95</v>
      </c>
      <c r="I103" s="48">
        <v>3300</v>
      </c>
      <c r="J103" s="35">
        <v>0.4</v>
      </c>
    </row>
    <row r="104" spans="6:10" x14ac:dyDescent="0.2">
      <c r="F104">
        <v>2022</v>
      </c>
      <c r="G104" t="s">
        <v>77</v>
      </c>
      <c r="H104" t="s">
        <v>103</v>
      </c>
      <c r="I104" s="48">
        <v>3600</v>
      </c>
      <c r="J104" s="35">
        <v>0.65</v>
      </c>
    </row>
    <row r="105" spans="6:10" x14ac:dyDescent="0.2">
      <c r="F105">
        <v>2020</v>
      </c>
      <c r="G105" t="s">
        <v>75</v>
      </c>
      <c r="H105" t="s">
        <v>79</v>
      </c>
      <c r="I105" s="48">
        <v>3400</v>
      </c>
      <c r="J105" s="35">
        <v>0.75</v>
      </c>
    </row>
    <row r="106" spans="6:10" x14ac:dyDescent="0.2">
      <c r="F106">
        <v>2020</v>
      </c>
      <c r="G106" t="s">
        <v>75</v>
      </c>
      <c r="H106" t="s">
        <v>83</v>
      </c>
      <c r="I106" s="48">
        <v>2500</v>
      </c>
      <c r="J106" s="35">
        <v>0.65</v>
      </c>
    </row>
    <row r="107" spans="6:10" x14ac:dyDescent="0.2">
      <c r="F107">
        <v>2020</v>
      </c>
      <c r="G107" t="s">
        <v>78</v>
      </c>
      <c r="H107" t="s">
        <v>100</v>
      </c>
      <c r="I107" s="48">
        <v>1600</v>
      </c>
      <c r="J107" s="35">
        <v>0.2</v>
      </c>
    </row>
    <row r="108" spans="6:10" x14ac:dyDescent="0.2">
      <c r="F108">
        <v>2022</v>
      </c>
      <c r="G108" t="s">
        <v>78</v>
      </c>
      <c r="H108" t="s">
        <v>102</v>
      </c>
      <c r="I108" s="48">
        <v>2300</v>
      </c>
      <c r="J108" s="35">
        <v>0.45</v>
      </c>
    </row>
    <row r="109" spans="6:10" x14ac:dyDescent="0.2">
      <c r="F109">
        <v>2020</v>
      </c>
      <c r="G109" t="s">
        <v>75</v>
      </c>
      <c r="H109" t="s">
        <v>79</v>
      </c>
      <c r="I109" s="48">
        <v>600</v>
      </c>
      <c r="J109" s="35">
        <v>0.2</v>
      </c>
    </row>
    <row r="110" spans="6:10" x14ac:dyDescent="0.2">
      <c r="F110">
        <v>2021</v>
      </c>
      <c r="G110" t="s">
        <v>75</v>
      </c>
      <c r="H110" t="s">
        <v>91</v>
      </c>
      <c r="I110" s="48">
        <v>1300</v>
      </c>
      <c r="J110" s="35">
        <v>0.75</v>
      </c>
    </row>
    <row r="111" spans="6:10" x14ac:dyDescent="0.2">
      <c r="F111">
        <v>2020</v>
      </c>
      <c r="G111" t="s">
        <v>78</v>
      </c>
      <c r="H111" t="s">
        <v>82</v>
      </c>
      <c r="I111" s="48">
        <v>3800</v>
      </c>
      <c r="J111" s="35">
        <v>0.3</v>
      </c>
    </row>
    <row r="112" spans="6:10" x14ac:dyDescent="0.2">
      <c r="F112">
        <v>2020</v>
      </c>
      <c r="G112" t="s">
        <v>75</v>
      </c>
      <c r="H112" t="s">
        <v>83</v>
      </c>
      <c r="I112" s="48">
        <v>1800</v>
      </c>
      <c r="J112" s="35">
        <v>0.35</v>
      </c>
    </row>
    <row r="113" spans="6:10" x14ac:dyDescent="0.2">
      <c r="F113">
        <v>2022</v>
      </c>
      <c r="G113" t="s">
        <v>78</v>
      </c>
      <c r="H113" t="s">
        <v>90</v>
      </c>
      <c r="I113" s="48">
        <v>1600</v>
      </c>
      <c r="J113" s="35">
        <v>0.6</v>
      </c>
    </row>
    <row r="114" spans="6:10" x14ac:dyDescent="0.2">
      <c r="F114">
        <v>2020</v>
      </c>
      <c r="G114" t="s">
        <v>78</v>
      </c>
      <c r="H114" t="s">
        <v>97</v>
      </c>
      <c r="I114" s="48">
        <v>1900</v>
      </c>
      <c r="J114" s="35">
        <v>0.4</v>
      </c>
    </row>
    <row r="115" spans="6:10" x14ac:dyDescent="0.2">
      <c r="F115">
        <v>2020</v>
      </c>
      <c r="G115" t="s">
        <v>75</v>
      </c>
      <c r="H115" t="s">
        <v>91</v>
      </c>
      <c r="I115" s="48">
        <v>3400</v>
      </c>
      <c r="J115" s="35">
        <v>0.2</v>
      </c>
    </row>
    <row r="116" spans="6:10" x14ac:dyDescent="0.2">
      <c r="F116">
        <v>2021</v>
      </c>
      <c r="G116" t="s">
        <v>76</v>
      </c>
      <c r="H116" t="s">
        <v>80</v>
      </c>
      <c r="I116" s="48">
        <v>2300</v>
      </c>
      <c r="J116" s="35">
        <v>0.4</v>
      </c>
    </row>
    <row r="117" spans="6:10" x14ac:dyDescent="0.2">
      <c r="F117">
        <v>2020</v>
      </c>
      <c r="G117" t="s">
        <v>75</v>
      </c>
      <c r="H117" t="s">
        <v>91</v>
      </c>
      <c r="I117" s="48">
        <v>3100</v>
      </c>
      <c r="J117" s="35">
        <v>0.05</v>
      </c>
    </row>
    <row r="118" spans="6:10" x14ac:dyDescent="0.2">
      <c r="F118">
        <v>2020</v>
      </c>
      <c r="G118" t="s">
        <v>77</v>
      </c>
      <c r="H118" t="s">
        <v>99</v>
      </c>
      <c r="I118" s="48">
        <v>2100</v>
      </c>
      <c r="J118" s="35">
        <v>0.1</v>
      </c>
    </row>
    <row r="119" spans="6:10" x14ac:dyDescent="0.2">
      <c r="F119">
        <v>2020</v>
      </c>
      <c r="G119" t="s">
        <v>78</v>
      </c>
      <c r="H119" t="s">
        <v>102</v>
      </c>
      <c r="I119" s="48">
        <v>900</v>
      </c>
      <c r="J119" s="35">
        <v>1</v>
      </c>
    </row>
    <row r="120" spans="6:10" x14ac:dyDescent="0.2">
      <c r="F120">
        <v>2021</v>
      </c>
      <c r="G120" t="s">
        <v>75</v>
      </c>
      <c r="H120" t="s">
        <v>98</v>
      </c>
      <c r="I120" s="48">
        <v>1300</v>
      </c>
      <c r="J120" s="35">
        <v>0.25</v>
      </c>
    </row>
    <row r="121" spans="6:10" x14ac:dyDescent="0.2">
      <c r="F121">
        <v>2021</v>
      </c>
      <c r="G121" t="s">
        <v>77</v>
      </c>
      <c r="H121" t="s">
        <v>103</v>
      </c>
      <c r="I121" s="48">
        <v>2200</v>
      </c>
      <c r="J121" s="35">
        <v>0.9</v>
      </c>
    </row>
    <row r="122" spans="6:10" x14ac:dyDescent="0.2">
      <c r="F122">
        <v>2020</v>
      </c>
      <c r="G122" t="s">
        <v>77</v>
      </c>
      <c r="H122" t="s">
        <v>99</v>
      </c>
      <c r="I122" s="48">
        <v>2200</v>
      </c>
      <c r="J122" s="35">
        <v>0.15</v>
      </c>
    </row>
    <row r="123" spans="6:10" x14ac:dyDescent="0.2">
      <c r="F123">
        <v>2021</v>
      </c>
      <c r="G123" t="s">
        <v>77</v>
      </c>
      <c r="H123" t="s">
        <v>96</v>
      </c>
      <c r="I123" s="48">
        <v>3500</v>
      </c>
      <c r="J123" s="35">
        <v>0.65</v>
      </c>
    </row>
    <row r="124" spans="6:10" x14ac:dyDescent="0.2">
      <c r="F124">
        <v>2022</v>
      </c>
      <c r="G124" t="s">
        <v>77</v>
      </c>
      <c r="H124" t="s">
        <v>93</v>
      </c>
      <c r="I124" s="48">
        <v>1000</v>
      </c>
      <c r="J124" s="35">
        <v>0.4</v>
      </c>
    </row>
    <row r="125" spans="6:10" x14ac:dyDescent="0.2">
      <c r="F125">
        <v>2020</v>
      </c>
      <c r="G125" t="s">
        <v>78</v>
      </c>
      <c r="H125" t="s">
        <v>97</v>
      </c>
      <c r="I125" s="48">
        <v>300</v>
      </c>
      <c r="J125" s="35">
        <v>0.15</v>
      </c>
    </row>
    <row r="126" spans="6:10" x14ac:dyDescent="0.2">
      <c r="F126">
        <v>2021</v>
      </c>
      <c r="G126" t="s">
        <v>78</v>
      </c>
      <c r="H126" t="s">
        <v>102</v>
      </c>
      <c r="I126" s="48">
        <v>2800</v>
      </c>
      <c r="J126" s="35">
        <v>0.55000000000000004</v>
      </c>
    </row>
    <row r="127" spans="6:10" x14ac:dyDescent="0.2">
      <c r="F127">
        <v>2022</v>
      </c>
      <c r="G127" t="s">
        <v>76</v>
      </c>
      <c r="H127" t="s">
        <v>88</v>
      </c>
      <c r="I127" s="48">
        <v>2500</v>
      </c>
      <c r="J127" s="35">
        <v>0.3</v>
      </c>
    </row>
    <row r="128" spans="6:10" x14ac:dyDescent="0.2">
      <c r="F128">
        <v>2022</v>
      </c>
      <c r="G128" t="s">
        <v>78</v>
      </c>
      <c r="H128" t="s">
        <v>86</v>
      </c>
      <c r="I128" s="48">
        <v>700</v>
      </c>
      <c r="J128" s="35">
        <v>1</v>
      </c>
    </row>
    <row r="129" spans="6:10" x14ac:dyDescent="0.2">
      <c r="F129">
        <v>2020</v>
      </c>
      <c r="G129" t="s">
        <v>76</v>
      </c>
      <c r="H129" t="s">
        <v>80</v>
      </c>
      <c r="I129" s="48">
        <v>400</v>
      </c>
      <c r="J129" s="35">
        <v>0.85</v>
      </c>
    </row>
    <row r="130" spans="6:10" x14ac:dyDescent="0.2">
      <c r="F130">
        <v>2021</v>
      </c>
      <c r="G130" t="s">
        <v>75</v>
      </c>
      <c r="H130" t="s">
        <v>91</v>
      </c>
      <c r="I130" s="48">
        <v>1500</v>
      </c>
      <c r="J130" s="35">
        <v>0.95</v>
      </c>
    </row>
    <row r="131" spans="6:10" x14ac:dyDescent="0.2">
      <c r="F131">
        <v>2022</v>
      </c>
      <c r="G131" t="s">
        <v>76</v>
      </c>
      <c r="H131" t="s">
        <v>88</v>
      </c>
      <c r="I131" s="48">
        <v>3900</v>
      </c>
      <c r="J131" s="35">
        <v>0.65</v>
      </c>
    </row>
    <row r="132" spans="6:10" x14ac:dyDescent="0.2">
      <c r="F132">
        <v>2022</v>
      </c>
      <c r="G132" t="s">
        <v>75</v>
      </c>
      <c r="H132" t="s">
        <v>95</v>
      </c>
      <c r="I132" s="48">
        <v>200</v>
      </c>
      <c r="J132" s="35">
        <v>0.8</v>
      </c>
    </row>
    <row r="133" spans="6:10" x14ac:dyDescent="0.2">
      <c r="F133">
        <v>2022</v>
      </c>
      <c r="G133" t="s">
        <v>76</v>
      </c>
      <c r="H133" t="s">
        <v>92</v>
      </c>
      <c r="I133" s="48">
        <v>1700</v>
      </c>
      <c r="J133" s="35">
        <v>0.75</v>
      </c>
    </row>
    <row r="134" spans="6:10" x14ac:dyDescent="0.2">
      <c r="F134">
        <v>2020</v>
      </c>
      <c r="G134" t="s">
        <v>75</v>
      </c>
      <c r="H134" t="s">
        <v>83</v>
      </c>
      <c r="I134" s="48">
        <v>1300</v>
      </c>
      <c r="J134" s="35">
        <v>0.15</v>
      </c>
    </row>
    <row r="135" spans="6:10" x14ac:dyDescent="0.2">
      <c r="F135">
        <v>2020</v>
      </c>
      <c r="G135" t="s">
        <v>77</v>
      </c>
      <c r="H135" t="s">
        <v>101</v>
      </c>
      <c r="I135" s="48">
        <v>2100</v>
      </c>
      <c r="J135" s="35">
        <v>0.45</v>
      </c>
    </row>
    <row r="136" spans="6:10" x14ac:dyDescent="0.2">
      <c r="F136">
        <v>2021</v>
      </c>
      <c r="G136" t="s">
        <v>75</v>
      </c>
      <c r="H136" t="s">
        <v>83</v>
      </c>
      <c r="I136" s="48">
        <v>3800</v>
      </c>
      <c r="J136" s="35">
        <v>0.1</v>
      </c>
    </row>
    <row r="137" spans="6:10" x14ac:dyDescent="0.2">
      <c r="F137">
        <v>2020</v>
      </c>
      <c r="G137" t="s">
        <v>78</v>
      </c>
      <c r="H137" t="s">
        <v>100</v>
      </c>
      <c r="I137" s="48">
        <v>200</v>
      </c>
      <c r="J137" s="35">
        <v>0.35</v>
      </c>
    </row>
    <row r="138" spans="6:10" x14ac:dyDescent="0.2">
      <c r="F138">
        <v>2021</v>
      </c>
      <c r="G138" t="s">
        <v>78</v>
      </c>
      <c r="H138" t="s">
        <v>97</v>
      </c>
      <c r="I138" s="48">
        <v>2200</v>
      </c>
      <c r="J138" s="35">
        <v>0.85</v>
      </c>
    </row>
    <row r="139" spans="6:10" x14ac:dyDescent="0.2">
      <c r="F139">
        <v>2022</v>
      </c>
      <c r="G139" t="s">
        <v>78</v>
      </c>
      <c r="H139" t="s">
        <v>86</v>
      </c>
      <c r="I139" s="48">
        <v>2800</v>
      </c>
      <c r="J139" s="35">
        <v>0.55000000000000004</v>
      </c>
    </row>
    <row r="140" spans="6:10" x14ac:dyDescent="0.2">
      <c r="F140">
        <v>2020</v>
      </c>
      <c r="G140" t="s">
        <v>78</v>
      </c>
      <c r="H140" t="s">
        <v>97</v>
      </c>
      <c r="I140" s="48">
        <v>1300</v>
      </c>
      <c r="J140" s="35">
        <v>0.4</v>
      </c>
    </row>
    <row r="141" spans="6:10" x14ac:dyDescent="0.2">
      <c r="F141">
        <v>2021</v>
      </c>
      <c r="G141" t="s">
        <v>76</v>
      </c>
      <c r="H141" t="s">
        <v>88</v>
      </c>
      <c r="I141" s="48">
        <v>2200</v>
      </c>
      <c r="J141" s="35">
        <v>0.15</v>
      </c>
    </row>
    <row r="142" spans="6:10" x14ac:dyDescent="0.2">
      <c r="F142">
        <v>2022</v>
      </c>
      <c r="G142" t="s">
        <v>78</v>
      </c>
      <c r="H142" t="s">
        <v>100</v>
      </c>
      <c r="I142" s="48">
        <v>400</v>
      </c>
      <c r="J142" s="35">
        <v>0.45</v>
      </c>
    </row>
    <row r="143" spans="6:10" x14ac:dyDescent="0.2">
      <c r="F143">
        <v>2022</v>
      </c>
      <c r="G143" t="s">
        <v>77</v>
      </c>
      <c r="H143" t="s">
        <v>81</v>
      </c>
      <c r="I143" s="48">
        <v>500</v>
      </c>
      <c r="J143" s="35">
        <v>0.1</v>
      </c>
    </row>
    <row r="144" spans="6:10" x14ac:dyDescent="0.2">
      <c r="F144">
        <v>2022</v>
      </c>
      <c r="G144" t="s">
        <v>77</v>
      </c>
      <c r="H144" t="s">
        <v>101</v>
      </c>
      <c r="I144" s="48">
        <v>300</v>
      </c>
      <c r="J144" s="35">
        <v>0.1</v>
      </c>
    </row>
    <row r="145" spans="6:10" x14ac:dyDescent="0.2">
      <c r="F145">
        <v>2022</v>
      </c>
      <c r="G145" t="s">
        <v>78</v>
      </c>
      <c r="H145" t="s">
        <v>97</v>
      </c>
      <c r="I145" s="48">
        <v>2800</v>
      </c>
      <c r="J145" s="35">
        <v>0.05</v>
      </c>
    </row>
    <row r="146" spans="6:10" x14ac:dyDescent="0.2">
      <c r="F146">
        <v>2020</v>
      </c>
      <c r="G146" t="s">
        <v>77</v>
      </c>
      <c r="H146" t="s">
        <v>85</v>
      </c>
      <c r="I146" s="48">
        <v>1000</v>
      </c>
      <c r="J146" s="35">
        <v>0.55000000000000004</v>
      </c>
    </row>
    <row r="147" spans="6:10" x14ac:dyDescent="0.2">
      <c r="F147">
        <v>2020</v>
      </c>
      <c r="G147" t="s">
        <v>78</v>
      </c>
      <c r="H147" t="s">
        <v>94</v>
      </c>
      <c r="I147" s="48">
        <v>400</v>
      </c>
      <c r="J147" s="35">
        <v>0.2</v>
      </c>
    </row>
    <row r="148" spans="6:10" x14ac:dyDescent="0.2">
      <c r="F148">
        <v>2020</v>
      </c>
      <c r="G148" t="s">
        <v>77</v>
      </c>
      <c r="H148" t="s">
        <v>89</v>
      </c>
      <c r="I148" s="48">
        <v>3500</v>
      </c>
      <c r="J148" s="35">
        <v>0.45</v>
      </c>
    </row>
    <row r="149" spans="6:10" x14ac:dyDescent="0.2">
      <c r="F149">
        <v>2020</v>
      </c>
      <c r="G149" t="s">
        <v>76</v>
      </c>
      <c r="H149" t="s">
        <v>80</v>
      </c>
      <c r="I149" s="48">
        <v>1700</v>
      </c>
      <c r="J149" s="35">
        <v>0.55000000000000004</v>
      </c>
    </row>
    <row r="150" spans="6:10" x14ac:dyDescent="0.2">
      <c r="F150">
        <v>2020</v>
      </c>
      <c r="G150" t="s">
        <v>76</v>
      </c>
      <c r="H150" t="s">
        <v>88</v>
      </c>
      <c r="I150" s="48">
        <v>2300</v>
      </c>
      <c r="J150" s="35">
        <v>0.3</v>
      </c>
    </row>
    <row r="151" spans="6:10" x14ac:dyDescent="0.2">
      <c r="F151">
        <v>2020</v>
      </c>
      <c r="G151" t="s">
        <v>77</v>
      </c>
      <c r="H151" t="s">
        <v>81</v>
      </c>
      <c r="I151" s="48">
        <v>900</v>
      </c>
      <c r="J151" s="35">
        <v>0.1</v>
      </c>
    </row>
    <row r="152" spans="6:10" x14ac:dyDescent="0.2">
      <c r="F152">
        <v>2022</v>
      </c>
      <c r="G152" t="s">
        <v>78</v>
      </c>
      <c r="H152" t="s">
        <v>100</v>
      </c>
      <c r="I152" s="48">
        <v>1400</v>
      </c>
      <c r="J152" s="35">
        <v>0.85</v>
      </c>
    </row>
    <row r="153" spans="6:10" x14ac:dyDescent="0.2">
      <c r="F153">
        <v>2022</v>
      </c>
      <c r="G153" t="s">
        <v>76</v>
      </c>
      <c r="H153" t="s">
        <v>80</v>
      </c>
      <c r="I153" s="48">
        <v>1700</v>
      </c>
      <c r="J153" s="35">
        <v>0.7</v>
      </c>
    </row>
    <row r="154" spans="6:10" x14ac:dyDescent="0.2">
      <c r="F154">
        <v>2021</v>
      </c>
      <c r="G154" t="s">
        <v>76</v>
      </c>
      <c r="H154" t="s">
        <v>92</v>
      </c>
      <c r="I154" s="48">
        <v>3800</v>
      </c>
      <c r="J154" s="35">
        <v>0.85</v>
      </c>
    </row>
    <row r="155" spans="6:10" x14ac:dyDescent="0.2">
      <c r="F155">
        <v>2020</v>
      </c>
      <c r="G155" t="s">
        <v>77</v>
      </c>
      <c r="H155" t="s">
        <v>89</v>
      </c>
      <c r="I155" s="48">
        <v>4000</v>
      </c>
      <c r="J155" s="35">
        <v>0.95</v>
      </c>
    </row>
    <row r="156" spans="6:10" x14ac:dyDescent="0.2">
      <c r="F156">
        <v>2022</v>
      </c>
      <c r="G156" t="s">
        <v>76</v>
      </c>
      <c r="H156" t="s">
        <v>84</v>
      </c>
      <c r="I156" s="48">
        <v>400</v>
      </c>
      <c r="J156" s="35">
        <v>0.25</v>
      </c>
    </row>
    <row r="157" spans="6:10" x14ac:dyDescent="0.2">
      <c r="F157">
        <v>2020</v>
      </c>
      <c r="G157" t="s">
        <v>76</v>
      </c>
      <c r="H157" t="s">
        <v>80</v>
      </c>
      <c r="I157" s="48">
        <v>1400</v>
      </c>
      <c r="J157" s="35">
        <v>0.5</v>
      </c>
    </row>
    <row r="158" spans="6:10" x14ac:dyDescent="0.2">
      <c r="F158">
        <v>2020</v>
      </c>
      <c r="G158" t="s">
        <v>75</v>
      </c>
      <c r="H158" t="s">
        <v>79</v>
      </c>
      <c r="I158" s="48">
        <v>3800</v>
      </c>
      <c r="J158" s="35">
        <v>0.1</v>
      </c>
    </row>
    <row r="159" spans="6:10" x14ac:dyDescent="0.2">
      <c r="F159">
        <v>2022</v>
      </c>
      <c r="G159" t="s">
        <v>75</v>
      </c>
      <c r="H159" t="s">
        <v>79</v>
      </c>
      <c r="I159" s="48">
        <v>1200</v>
      </c>
      <c r="J159" s="35">
        <v>0.3</v>
      </c>
    </row>
    <row r="160" spans="6:10" x14ac:dyDescent="0.2">
      <c r="F160">
        <v>2022</v>
      </c>
      <c r="G160" t="s">
        <v>76</v>
      </c>
      <c r="H160" t="s">
        <v>92</v>
      </c>
      <c r="I160" s="48">
        <v>1700</v>
      </c>
      <c r="J160" s="35">
        <v>0.45</v>
      </c>
    </row>
    <row r="161" spans="6:10" x14ac:dyDescent="0.2">
      <c r="F161">
        <v>2020</v>
      </c>
      <c r="G161" t="s">
        <v>76</v>
      </c>
      <c r="H161" t="s">
        <v>88</v>
      </c>
      <c r="I161" s="48">
        <v>3600</v>
      </c>
      <c r="J161" s="35">
        <v>0.2</v>
      </c>
    </row>
    <row r="162" spans="6:10" x14ac:dyDescent="0.2">
      <c r="F162">
        <v>2022</v>
      </c>
      <c r="G162" t="s">
        <v>76</v>
      </c>
      <c r="H162" t="s">
        <v>92</v>
      </c>
      <c r="I162" s="48">
        <v>2200</v>
      </c>
      <c r="J162" s="35">
        <v>0.7</v>
      </c>
    </row>
    <row r="163" spans="6:10" x14ac:dyDescent="0.2">
      <c r="F163">
        <v>2021</v>
      </c>
      <c r="G163" t="s">
        <v>75</v>
      </c>
      <c r="H163" t="s">
        <v>98</v>
      </c>
      <c r="I163" s="48">
        <v>3200</v>
      </c>
      <c r="J163" s="35">
        <v>0.9</v>
      </c>
    </row>
    <row r="164" spans="6:10" x14ac:dyDescent="0.2">
      <c r="F164">
        <v>2021</v>
      </c>
      <c r="G164" t="s">
        <v>77</v>
      </c>
      <c r="H164" t="s">
        <v>103</v>
      </c>
      <c r="I164" s="48">
        <v>1300</v>
      </c>
      <c r="J164" s="35">
        <v>0.4</v>
      </c>
    </row>
    <row r="165" spans="6:10" x14ac:dyDescent="0.2">
      <c r="F165">
        <v>2022</v>
      </c>
      <c r="G165" t="s">
        <v>75</v>
      </c>
      <c r="H165" t="s">
        <v>95</v>
      </c>
      <c r="I165" s="48">
        <v>1300</v>
      </c>
      <c r="J165" s="35">
        <v>0.7</v>
      </c>
    </row>
    <row r="166" spans="6:10" x14ac:dyDescent="0.2">
      <c r="F166">
        <v>2021</v>
      </c>
      <c r="G166" t="s">
        <v>75</v>
      </c>
      <c r="H166" t="s">
        <v>98</v>
      </c>
      <c r="I166" s="48">
        <v>2000</v>
      </c>
      <c r="J166" s="35">
        <v>0.2</v>
      </c>
    </row>
    <row r="167" spans="6:10" x14ac:dyDescent="0.2">
      <c r="F167">
        <v>2021</v>
      </c>
      <c r="G167" t="s">
        <v>76</v>
      </c>
      <c r="H167" t="s">
        <v>80</v>
      </c>
      <c r="I167" s="48">
        <v>2900</v>
      </c>
      <c r="J167" s="35">
        <v>0.2</v>
      </c>
    </row>
    <row r="168" spans="6:10" x14ac:dyDescent="0.2">
      <c r="F168">
        <v>2022</v>
      </c>
      <c r="G168" t="s">
        <v>78</v>
      </c>
      <c r="H168" t="s">
        <v>102</v>
      </c>
      <c r="I168" s="48">
        <v>1500</v>
      </c>
      <c r="J168" s="35">
        <v>1</v>
      </c>
    </row>
    <row r="169" spans="6:10" x14ac:dyDescent="0.2">
      <c r="F169">
        <v>2020</v>
      </c>
      <c r="G169" t="s">
        <v>76</v>
      </c>
      <c r="H169" t="s">
        <v>84</v>
      </c>
      <c r="I169" s="48">
        <v>2000</v>
      </c>
      <c r="J169" s="35">
        <v>0.95</v>
      </c>
    </row>
    <row r="170" spans="6:10" x14ac:dyDescent="0.2">
      <c r="F170">
        <v>2022</v>
      </c>
      <c r="G170" t="s">
        <v>78</v>
      </c>
      <c r="H170" t="s">
        <v>100</v>
      </c>
      <c r="I170" s="48">
        <v>3600</v>
      </c>
      <c r="J170" s="35">
        <v>0.3</v>
      </c>
    </row>
    <row r="171" spans="6:10" x14ac:dyDescent="0.2">
      <c r="F171">
        <v>2021</v>
      </c>
      <c r="G171" t="s">
        <v>75</v>
      </c>
      <c r="H171" t="s">
        <v>83</v>
      </c>
      <c r="I171" s="48">
        <v>300</v>
      </c>
      <c r="J171" s="35">
        <v>0.5</v>
      </c>
    </row>
    <row r="172" spans="6:10" x14ac:dyDescent="0.2">
      <c r="F172">
        <v>2022</v>
      </c>
      <c r="G172" t="s">
        <v>77</v>
      </c>
      <c r="H172" t="s">
        <v>101</v>
      </c>
      <c r="I172" s="48">
        <v>3300</v>
      </c>
      <c r="J172" s="35">
        <v>0.5</v>
      </c>
    </row>
    <row r="173" spans="6:10" x14ac:dyDescent="0.2">
      <c r="F173">
        <v>2021</v>
      </c>
      <c r="G173" t="s">
        <v>77</v>
      </c>
      <c r="H173" t="s">
        <v>93</v>
      </c>
      <c r="I173" s="48">
        <v>3800</v>
      </c>
      <c r="J173" s="35">
        <v>0.75</v>
      </c>
    </row>
    <row r="174" spans="6:10" x14ac:dyDescent="0.2">
      <c r="F174">
        <v>2021</v>
      </c>
      <c r="G174" t="s">
        <v>77</v>
      </c>
      <c r="H174" t="s">
        <v>96</v>
      </c>
      <c r="I174" s="48">
        <v>3300</v>
      </c>
      <c r="J174" s="35">
        <v>0.65</v>
      </c>
    </row>
    <row r="175" spans="6:10" x14ac:dyDescent="0.2">
      <c r="F175">
        <v>2020</v>
      </c>
      <c r="G175" t="s">
        <v>78</v>
      </c>
      <c r="H175" t="s">
        <v>94</v>
      </c>
      <c r="I175" s="48">
        <v>1700</v>
      </c>
      <c r="J175" s="35">
        <v>0.3</v>
      </c>
    </row>
    <row r="176" spans="6:10" x14ac:dyDescent="0.2">
      <c r="F176">
        <v>2020</v>
      </c>
      <c r="G176" t="s">
        <v>78</v>
      </c>
      <c r="H176" t="s">
        <v>86</v>
      </c>
      <c r="I176" s="48">
        <v>900</v>
      </c>
      <c r="J176" s="35">
        <v>0.6</v>
      </c>
    </row>
    <row r="177" spans="6:10" x14ac:dyDescent="0.2">
      <c r="F177">
        <v>2021</v>
      </c>
      <c r="G177" t="s">
        <v>75</v>
      </c>
      <c r="H177" t="s">
        <v>79</v>
      </c>
      <c r="I177" s="48">
        <v>100</v>
      </c>
      <c r="J177" s="35">
        <v>0.35</v>
      </c>
    </row>
    <row r="178" spans="6:10" x14ac:dyDescent="0.2">
      <c r="F178">
        <v>2021</v>
      </c>
      <c r="G178" t="s">
        <v>75</v>
      </c>
      <c r="H178" t="s">
        <v>95</v>
      </c>
      <c r="I178" s="48">
        <v>3300</v>
      </c>
      <c r="J178" s="35">
        <v>0.3</v>
      </c>
    </row>
    <row r="179" spans="6:10" x14ac:dyDescent="0.2">
      <c r="F179">
        <v>2020</v>
      </c>
      <c r="G179" t="s">
        <v>78</v>
      </c>
      <c r="H179" t="s">
        <v>90</v>
      </c>
      <c r="I179" s="48">
        <v>1900</v>
      </c>
      <c r="J179" s="35">
        <v>0.25</v>
      </c>
    </row>
    <row r="180" spans="6:10" x14ac:dyDescent="0.2">
      <c r="F180">
        <v>2020</v>
      </c>
      <c r="G180" t="s">
        <v>78</v>
      </c>
      <c r="H180" t="s">
        <v>82</v>
      </c>
      <c r="I180" s="48">
        <v>3700</v>
      </c>
      <c r="J180" s="35">
        <v>0.1</v>
      </c>
    </row>
    <row r="181" spans="6:10" x14ac:dyDescent="0.2">
      <c r="F181">
        <v>2021</v>
      </c>
      <c r="G181" t="s">
        <v>77</v>
      </c>
      <c r="H181" t="s">
        <v>101</v>
      </c>
      <c r="I181" s="48">
        <v>2400</v>
      </c>
      <c r="J181" s="35">
        <v>0.1</v>
      </c>
    </row>
    <row r="182" spans="6:10" x14ac:dyDescent="0.2">
      <c r="F182">
        <v>2022</v>
      </c>
      <c r="G182" t="s">
        <v>77</v>
      </c>
      <c r="H182" t="s">
        <v>81</v>
      </c>
      <c r="I182" s="48">
        <v>1200</v>
      </c>
      <c r="J182" s="35">
        <v>1</v>
      </c>
    </row>
    <row r="183" spans="6:10" x14ac:dyDescent="0.2">
      <c r="F183">
        <v>2021</v>
      </c>
      <c r="G183" t="s">
        <v>75</v>
      </c>
      <c r="H183" t="s">
        <v>87</v>
      </c>
      <c r="I183" s="48">
        <v>1300</v>
      </c>
      <c r="J183" s="35">
        <v>1</v>
      </c>
    </row>
    <row r="184" spans="6:10" x14ac:dyDescent="0.2">
      <c r="F184">
        <v>2020</v>
      </c>
      <c r="G184" t="s">
        <v>76</v>
      </c>
      <c r="H184" t="s">
        <v>88</v>
      </c>
      <c r="I184" s="48">
        <v>2800</v>
      </c>
      <c r="J184" s="35">
        <v>0.85</v>
      </c>
    </row>
    <row r="185" spans="6:10" x14ac:dyDescent="0.2">
      <c r="F185">
        <v>2022</v>
      </c>
      <c r="G185" t="s">
        <v>78</v>
      </c>
      <c r="H185" t="s">
        <v>82</v>
      </c>
      <c r="I185" s="48">
        <v>3500</v>
      </c>
      <c r="J185" s="35">
        <v>0.9</v>
      </c>
    </row>
    <row r="186" spans="6:10" x14ac:dyDescent="0.2">
      <c r="F186">
        <v>2022</v>
      </c>
      <c r="G186" t="s">
        <v>76</v>
      </c>
      <c r="H186" t="s">
        <v>80</v>
      </c>
      <c r="I186" s="48">
        <v>3800</v>
      </c>
      <c r="J186" s="35">
        <v>0.8</v>
      </c>
    </row>
    <row r="187" spans="6:10" x14ac:dyDescent="0.2">
      <c r="F187">
        <v>2020</v>
      </c>
      <c r="G187" t="s">
        <v>77</v>
      </c>
      <c r="H187" t="s">
        <v>103</v>
      </c>
      <c r="I187" s="48">
        <v>500</v>
      </c>
      <c r="J187" s="35">
        <v>0.6</v>
      </c>
    </row>
    <row r="188" spans="6:10" x14ac:dyDescent="0.2">
      <c r="F188">
        <v>2021</v>
      </c>
      <c r="G188" t="s">
        <v>75</v>
      </c>
      <c r="H188" t="s">
        <v>83</v>
      </c>
      <c r="I188" s="48">
        <v>2600</v>
      </c>
      <c r="J188" s="35">
        <v>0.4</v>
      </c>
    </row>
    <row r="189" spans="6:10" x14ac:dyDescent="0.2">
      <c r="F189">
        <v>2021</v>
      </c>
      <c r="G189" t="s">
        <v>75</v>
      </c>
      <c r="H189" t="s">
        <v>91</v>
      </c>
      <c r="I189" s="48">
        <v>2200</v>
      </c>
      <c r="J189" s="35">
        <v>0.8</v>
      </c>
    </row>
    <row r="190" spans="6:10" x14ac:dyDescent="0.2">
      <c r="F190">
        <v>2021</v>
      </c>
      <c r="G190" t="s">
        <v>75</v>
      </c>
      <c r="H190" t="s">
        <v>83</v>
      </c>
      <c r="I190" s="48">
        <v>3200</v>
      </c>
      <c r="J190" s="35">
        <v>0.55000000000000004</v>
      </c>
    </row>
    <row r="191" spans="6:10" x14ac:dyDescent="0.2">
      <c r="F191">
        <v>2022</v>
      </c>
      <c r="G191" t="s">
        <v>77</v>
      </c>
      <c r="H191" t="s">
        <v>85</v>
      </c>
      <c r="I191" s="48">
        <v>200</v>
      </c>
      <c r="J191" s="35">
        <v>1</v>
      </c>
    </row>
    <row r="192" spans="6:10" x14ac:dyDescent="0.2">
      <c r="F192">
        <v>2021</v>
      </c>
      <c r="G192" t="s">
        <v>78</v>
      </c>
      <c r="H192" t="s">
        <v>94</v>
      </c>
      <c r="I192" s="48">
        <v>2300</v>
      </c>
      <c r="J192" s="35">
        <v>0.9</v>
      </c>
    </row>
    <row r="193" spans="6:10" x14ac:dyDescent="0.2">
      <c r="F193">
        <v>2021</v>
      </c>
      <c r="G193" t="s">
        <v>78</v>
      </c>
      <c r="H193" t="s">
        <v>100</v>
      </c>
      <c r="I193" s="48">
        <v>2900</v>
      </c>
      <c r="J193" s="35">
        <v>0.1</v>
      </c>
    </row>
    <row r="194" spans="6:10" x14ac:dyDescent="0.2">
      <c r="F194">
        <v>2020</v>
      </c>
      <c r="G194" t="s">
        <v>75</v>
      </c>
      <c r="H194" t="s">
        <v>98</v>
      </c>
      <c r="I194" s="48">
        <v>700</v>
      </c>
      <c r="J194" s="35">
        <v>0.2</v>
      </c>
    </row>
    <row r="195" spans="6:10" x14ac:dyDescent="0.2">
      <c r="F195">
        <v>2022</v>
      </c>
      <c r="G195" t="s">
        <v>76</v>
      </c>
      <c r="H195" t="s">
        <v>88</v>
      </c>
      <c r="I195" s="48">
        <v>1400</v>
      </c>
      <c r="J195" s="35">
        <v>0.6</v>
      </c>
    </row>
    <row r="196" spans="6:10" x14ac:dyDescent="0.2">
      <c r="F196">
        <v>2021</v>
      </c>
      <c r="G196" t="s">
        <v>76</v>
      </c>
      <c r="H196" t="s">
        <v>84</v>
      </c>
      <c r="I196" s="48">
        <v>3400</v>
      </c>
      <c r="J196" s="35">
        <v>0.95</v>
      </c>
    </row>
    <row r="197" spans="6:10" x14ac:dyDescent="0.2">
      <c r="F197">
        <v>2021</v>
      </c>
      <c r="G197" t="s">
        <v>75</v>
      </c>
      <c r="H197" t="s">
        <v>83</v>
      </c>
      <c r="I197" s="48">
        <v>1300</v>
      </c>
      <c r="J197" s="35">
        <v>0.35</v>
      </c>
    </row>
    <row r="198" spans="6:10" x14ac:dyDescent="0.2">
      <c r="F198">
        <v>2022</v>
      </c>
      <c r="G198" t="s">
        <v>75</v>
      </c>
      <c r="H198" t="s">
        <v>98</v>
      </c>
      <c r="I198" s="48">
        <v>300</v>
      </c>
      <c r="J198" s="35">
        <v>0.35</v>
      </c>
    </row>
    <row r="199" spans="6:10" x14ac:dyDescent="0.2">
      <c r="F199">
        <v>2022</v>
      </c>
      <c r="G199" t="s">
        <v>75</v>
      </c>
      <c r="H199" t="s">
        <v>83</v>
      </c>
      <c r="I199" s="48">
        <v>3600</v>
      </c>
      <c r="J199" s="35">
        <v>0.75</v>
      </c>
    </row>
    <row r="200" spans="6:10" x14ac:dyDescent="0.2">
      <c r="F200">
        <v>2020</v>
      </c>
      <c r="G200" t="s">
        <v>75</v>
      </c>
      <c r="H200" t="s">
        <v>79</v>
      </c>
      <c r="I200" s="48">
        <v>1600</v>
      </c>
      <c r="J200" s="35">
        <v>0.05</v>
      </c>
    </row>
    <row r="201" spans="6:10" x14ac:dyDescent="0.2">
      <c r="F201">
        <v>2021</v>
      </c>
      <c r="G201" t="s">
        <v>76</v>
      </c>
      <c r="H201" t="s">
        <v>88</v>
      </c>
      <c r="I201" s="48">
        <v>3100</v>
      </c>
      <c r="J201" s="35">
        <v>0.95</v>
      </c>
    </row>
    <row r="202" spans="6:10" x14ac:dyDescent="0.2">
      <c r="F202">
        <v>2020</v>
      </c>
      <c r="G202" t="s">
        <v>75</v>
      </c>
      <c r="H202" t="s">
        <v>79</v>
      </c>
      <c r="I202" s="48">
        <v>2400</v>
      </c>
      <c r="J202" s="35">
        <v>0.1</v>
      </c>
    </row>
    <row r="203" spans="6:10" x14ac:dyDescent="0.2">
      <c r="F203">
        <v>2020</v>
      </c>
      <c r="G203" t="s">
        <v>77</v>
      </c>
      <c r="H203" t="s">
        <v>89</v>
      </c>
      <c r="I203" s="48">
        <v>1000</v>
      </c>
      <c r="J203" s="35">
        <v>0.75</v>
      </c>
    </row>
    <row r="204" spans="6:10" x14ac:dyDescent="0.2">
      <c r="F204">
        <v>2022</v>
      </c>
      <c r="G204" t="s">
        <v>75</v>
      </c>
      <c r="H204" t="s">
        <v>95</v>
      </c>
      <c r="I204" s="48">
        <v>300</v>
      </c>
      <c r="J204" s="35">
        <v>1</v>
      </c>
    </row>
    <row r="205" spans="6:10" x14ac:dyDescent="0.2">
      <c r="F205">
        <v>2021</v>
      </c>
      <c r="G205" t="s">
        <v>77</v>
      </c>
      <c r="H205" t="s">
        <v>96</v>
      </c>
      <c r="I205" s="48">
        <v>4000</v>
      </c>
      <c r="J205" s="35">
        <v>0.45</v>
      </c>
    </row>
    <row r="206" spans="6:10" x14ac:dyDescent="0.2">
      <c r="F206">
        <v>2020</v>
      </c>
      <c r="G206" t="s">
        <v>76</v>
      </c>
      <c r="H206" t="s">
        <v>92</v>
      </c>
      <c r="I206" s="48">
        <v>200</v>
      </c>
      <c r="J206" s="35">
        <v>0.9</v>
      </c>
    </row>
    <row r="207" spans="6:10" x14ac:dyDescent="0.2">
      <c r="F207">
        <v>2020</v>
      </c>
      <c r="G207" t="s">
        <v>75</v>
      </c>
      <c r="H207" t="s">
        <v>91</v>
      </c>
      <c r="I207" s="48">
        <v>4000</v>
      </c>
      <c r="J207" s="35">
        <v>0.9</v>
      </c>
    </row>
    <row r="208" spans="6:10" x14ac:dyDescent="0.2">
      <c r="F208">
        <v>2021</v>
      </c>
      <c r="G208" t="s">
        <v>76</v>
      </c>
      <c r="H208" t="s">
        <v>92</v>
      </c>
      <c r="I208" s="48">
        <v>3200</v>
      </c>
      <c r="J208" s="35">
        <v>0.55000000000000004</v>
      </c>
    </row>
    <row r="209" spans="6:10" x14ac:dyDescent="0.2">
      <c r="F209">
        <v>2022</v>
      </c>
      <c r="G209" t="s">
        <v>77</v>
      </c>
      <c r="H209" t="s">
        <v>85</v>
      </c>
      <c r="I209" s="48">
        <v>1800</v>
      </c>
      <c r="J209" s="35">
        <v>0.65</v>
      </c>
    </row>
    <row r="210" spans="6:10" x14ac:dyDescent="0.2">
      <c r="F210">
        <v>2021</v>
      </c>
      <c r="G210" t="s">
        <v>78</v>
      </c>
      <c r="H210" t="s">
        <v>100</v>
      </c>
      <c r="I210" s="48">
        <v>1400</v>
      </c>
      <c r="J210" s="35">
        <v>0.9</v>
      </c>
    </row>
    <row r="211" spans="6:10" x14ac:dyDescent="0.2">
      <c r="F211">
        <v>2022</v>
      </c>
      <c r="G211" t="s">
        <v>78</v>
      </c>
      <c r="H211" t="s">
        <v>94</v>
      </c>
      <c r="I211" s="48">
        <v>2100</v>
      </c>
      <c r="J211" s="35">
        <v>0.95</v>
      </c>
    </row>
    <row r="212" spans="6:10" x14ac:dyDescent="0.2">
      <c r="F212">
        <v>2020</v>
      </c>
      <c r="G212" t="s">
        <v>75</v>
      </c>
      <c r="H212" t="s">
        <v>79</v>
      </c>
      <c r="I212" s="48">
        <v>3900</v>
      </c>
      <c r="J212" s="35">
        <v>0.3</v>
      </c>
    </row>
    <row r="213" spans="6:10" x14ac:dyDescent="0.2">
      <c r="F213">
        <v>2021</v>
      </c>
      <c r="G213" t="s">
        <v>77</v>
      </c>
      <c r="H213" t="s">
        <v>101</v>
      </c>
      <c r="I213" s="48">
        <v>3700</v>
      </c>
      <c r="J213" s="35">
        <v>0.65</v>
      </c>
    </row>
    <row r="214" spans="6:10" x14ac:dyDescent="0.2">
      <c r="F214">
        <v>2020</v>
      </c>
      <c r="G214" t="s">
        <v>76</v>
      </c>
      <c r="H214" t="s">
        <v>80</v>
      </c>
      <c r="I214" s="48">
        <v>2300</v>
      </c>
      <c r="J214" s="35">
        <v>0.95</v>
      </c>
    </row>
    <row r="215" spans="6:10" x14ac:dyDescent="0.2">
      <c r="F215">
        <v>2020</v>
      </c>
      <c r="G215" t="s">
        <v>76</v>
      </c>
      <c r="H215" t="s">
        <v>80</v>
      </c>
      <c r="I215" s="48">
        <v>2300</v>
      </c>
      <c r="J215" s="35">
        <v>0.95</v>
      </c>
    </row>
    <row r="216" spans="6:10" x14ac:dyDescent="0.2">
      <c r="F216">
        <v>2020</v>
      </c>
      <c r="G216" t="s">
        <v>75</v>
      </c>
      <c r="H216" t="s">
        <v>83</v>
      </c>
      <c r="I216" s="48">
        <v>600</v>
      </c>
      <c r="J216" s="35">
        <v>0.3</v>
      </c>
    </row>
    <row r="217" spans="6:10" x14ac:dyDescent="0.2">
      <c r="F217">
        <v>2020</v>
      </c>
      <c r="G217" t="s">
        <v>75</v>
      </c>
      <c r="H217" t="s">
        <v>91</v>
      </c>
      <c r="I217" s="48">
        <v>800</v>
      </c>
      <c r="J217" s="35">
        <v>0.75</v>
      </c>
    </row>
    <row r="218" spans="6:10" x14ac:dyDescent="0.2">
      <c r="F218">
        <v>2022</v>
      </c>
      <c r="G218" t="s">
        <v>78</v>
      </c>
      <c r="H218" t="s">
        <v>90</v>
      </c>
      <c r="I218" s="48">
        <v>1500</v>
      </c>
      <c r="J218" s="35">
        <v>0.95</v>
      </c>
    </row>
    <row r="219" spans="6:10" x14ac:dyDescent="0.2">
      <c r="F219">
        <v>2021</v>
      </c>
      <c r="G219" t="s">
        <v>75</v>
      </c>
      <c r="H219" t="s">
        <v>98</v>
      </c>
      <c r="I219" s="48">
        <v>1200</v>
      </c>
      <c r="J219" s="35">
        <v>0.2</v>
      </c>
    </row>
    <row r="220" spans="6:10" x14ac:dyDescent="0.2">
      <c r="F220">
        <v>2021</v>
      </c>
      <c r="G220" t="s">
        <v>76</v>
      </c>
      <c r="H220" t="s">
        <v>84</v>
      </c>
      <c r="I220" s="48">
        <v>1000</v>
      </c>
      <c r="J220" s="35">
        <v>0.45</v>
      </c>
    </row>
    <row r="221" spans="6:10" x14ac:dyDescent="0.2">
      <c r="F221">
        <v>2022</v>
      </c>
      <c r="G221" t="s">
        <v>76</v>
      </c>
      <c r="H221" t="s">
        <v>80</v>
      </c>
      <c r="I221" s="48">
        <v>600</v>
      </c>
      <c r="J221" s="35">
        <v>0.75</v>
      </c>
    </row>
    <row r="222" spans="6:10" x14ac:dyDescent="0.2">
      <c r="F222">
        <v>2022</v>
      </c>
      <c r="G222" t="s">
        <v>77</v>
      </c>
      <c r="H222" t="s">
        <v>96</v>
      </c>
      <c r="I222" s="48">
        <v>3900</v>
      </c>
      <c r="J222" s="35">
        <v>0.05</v>
      </c>
    </row>
    <row r="223" spans="6:10" x14ac:dyDescent="0.2">
      <c r="F223">
        <v>2021</v>
      </c>
      <c r="G223" t="s">
        <v>77</v>
      </c>
      <c r="H223" t="s">
        <v>93</v>
      </c>
      <c r="I223" s="48">
        <v>3800</v>
      </c>
      <c r="J223" s="35">
        <v>0.05</v>
      </c>
    </row>
    <row r="224" spans="6:10" x14ac:dyDescent="0.2">
      <c r="F224">
        <v>2022</v>
      </c>
      <c r="G224" t="s">
        <v>75</v>
      </c>
      <c r="H224" t="s">
        <v>91</v>
      </c>
      <c r="I224" s="48">
        <v>1900</v>
      </c>
      <c r="J224" s="35">
        <v>0.95</v>
      </c>
    </row>
    <row r="225" spans="6:10" x14ac:dyDescent="0.2">
      <c r="F225">
        <v>2021</v>
      </c>
      <c r="G225" t="s">
        <v>77</v>
      </c>
      <c r="H225" t="s">
        <v>101</v>
      </c>
      <c r="I225" s="48">
        <v>800</v>
      </c>
      <c r="J225" s="35">
        <v>0.05</v>
      </c>
    </row>
    <row r="226" spans="6:10" x14ac:dyDescent="0.2">
      <c r="F226">
        <v>2022</v>
      </c>
      <c r="G226" t="s">
        <v>78</v>
      </c>
      <c r="H226" t="s">
        <v>86</v>
      </c>
      <c r="I226" s="48">
        <v>200</v>
      </c>
      <c r="J226" s="35">
        <v>0.9</v>
      </c>
    </row>
    <row r="227" spans="6:10" x14ac:dyDescent="0.2">
      <c r="F227">
        <v>2022</v>
      </c>
      <c r="G227" t="s">
        <v>76</v>
      </c>
      <c r="H227" t="s">
        <v>84</v>
      </c>
      <c r="I227" s="48">
        <v>1600</v>
      </c>
      <c r="J227" s="35">
        <v>0.35</v>
      </c>
    </row>
    <row r="228" spans="6:10" x14ac:dyDescent="0.2">
      <c r="F228">
        <v>2022</v>
      </c>
      <c r="G228" t="s">
        <v>78</v>
      </c>
      <c r="H228" t="s">
        <v>86</v>
      </c>
      <c r="I228" s="48">
        <v>800</v>
      </c>
      <c r="J228" s="35">
        <v>0.7</v>
      </c>
    </row>
    <row r="229" spans="6:10" x14ac:dyDescent="0.2">
      <c r="F229">
        <v>2021</v>
      </c>
      <c r="G229" t="s">
        <v>78</v>
      </c>
      <c r="H229" t="s">
        <v>102</v>
      </c>
      <c r="I229" s="48">
        <v>100</v>
      </c>
      <c r="J229" s="35">
        <v>0.95</v>
      </c>
    </row>
    <row r="230" spans="6:10" x14ac:dyDescent="0.2">
      <c r="F230">
        <v>2022</v>
      </c>
      <c r="G230" t="s">
        <v>77</v>
      </c>
      <c r="H230" t="s">
        <v>85</v>
      </c>
      <c r="I230" s="48">
        <v>2400</v>
      </c>
      <c r="J230" s="35">
        <v>0.85</v>
      </c>
    </row>
    <row r="231" spans="6:10" x14ac:dyDescent="0.2">
      <c r="F231">
        <v>2022</v>
      </c>
      <c r="G231" t="s">
        <v>77</v>
      </c>
      <c r="H231" t="s">
        <v>81</v>
      </c>
      <c r="I231" s="48">
        <v>3400</v>
      </c>
      <c r="J231" s="35">
        <v>0.6</v>
      </c>
    </row>
    <row r="232" spans="6:10" x14ac:dyDescent="0.2">
      <c r="F232">
        <v>2022</v>
      </c>
      <c r="G232" t="s">
        <v>77</v>
      </c>
      <c r="H232" t="s">
        <v>96</v>
      </c>
      <c r="I232" s="48">
        <v>3800</v>
      </c>
      <c r="J232" s="35">
        <v>0.3</v>
      </c>
    </row>
    <row r="233" spans="6:10" x14ac:dyDescent="0.2">
      <c r="F233">
        <v>2021</v>
      </c>
      <c r="G233" t="s">
        <v>77</v>
      </c>
      <c r="H233" t="s">
        <v>81</v>
      </c>
      <c r="I233" s="48">
        <v>2400</v>
      </c>
      <c r="J233" s="35">
        <v>0.4</v>
      </c>
    </row>
    <row r="234" spans="6:10" x14ac:dyDescent="0.2">
      <c r="F234">
        <v>2021</v>
      </c>
      <c r="G234" t="s">
        <v>77</v>
      </c>
      <c r="H234" t="s">
        <v>85</v>
      </c>
      <c r="I234" s="48">
        <v>2500</v>
      </c>
      <c r="J234" s="35">
        <v>0.6</v>
      </c>
    </row>
    <row r="235" spans="6:10" x14ac:dyDescent="0.2">
      <c r="F235">
        <v>2021</v>
      </c>
      <c r="G235" t="s">
        <v>78</v>
      </c>
      <c r="H235" t="s">
        <v>90</v>
      </c>
      <c r="I235" s="48">
        <v>1100</v>
      </c>
      <c r="J235" s="35">
        <v>0.9</v>
      </c>
    </row>
    <row r="236" spans="6:10" x14ac:dyDescent="0.2">
      <c r="F236">
        <v>2021</v>
      </c>
      <c r="G236" t="s">
        <v>76</v>
      </c>
      <c r="H236" t="s">
        <v>92</v>
      </c>
      <c r="I236" s="48">
        <v>3900</v>
      </c>
      <c r="J236" s="35">
        <v>0.2</v>
      </c>
    </row>
    <row r="237" spans="6:10" x14ac:dyDescent="0.2">
      <c r="F237">
        <v>2022</v>
      </c>
      <c r="G237" t="s">
        <v>75</v>
      </c>
      <c r="H237" t="s">
        <v>95</v>
      </c>
      <c r="I237" s="48">
        <v>3300</v>
      </c>
      <c r="J237" s="35">
        <v>0.9</v>
      </c>
    </row>
    <row r="238" spans="6:10" x14ac:dyDescent="0.2">
      <c r="F238">
        <v>2022</v>
      </c>
      <c r="G238" t="s">
        <v>76</v>
      </c>
      <c r="H238" t="s">
        <v>92</v>
      </c>
      <c r="I238" s="48">
        <v>2400</v>
      </c>
      <c r="J238" s="35">
        <v>0.25</v>
      </c>
    </row>
    <row r="239" spans="6:10" x14ac:dyDescent="0.2">
      <c r="F239">
        <v>2022</v>
      </c>
      <c r="G239" t="s">
        <v>76</v>
      </c>
      <c r="H239" t="s">
        <v>84</v>
      </c>
      <c r="I239" s="48">
        <v>1800</v>
      </c>
      <c r="J239" s="35">
        <v>0.75</v>
      </c>
    </row>
    <row r="240" spans="6:10" x14ac:dyDescent="0.2">
      <c r="F240">
        <v>2022</v>
      </c>
      <c r="G240" t="s">
        <v>75</v>
      </c>
      <c r="H240" t="s">
        <v>98</v>
      </c>
      <c r="I240" s="48">
        <v>1500</v>
      </c>
      <c r="J240" s="35">
        <v>0.55000000000000004</v>
      </c>
    </row>
    <row r="241" spans="6:10" x14ac:dyDescent="0.2">
      <c r="F241">
        <v>2022</v>
      </c>
      <c r="G241" t="s">
        <v>78</v>
      </c>
      <c r="H241" t="s">
        <v>82</v>
      </c>
      <c r="I241" s="48">
        <v>3200</v>
      </c>
      <c r="J241" s="35">
        <v>0.75</v>
      </c>
    </row>
    <row r="242" spans="6:10" x14ac:dyDescent="0.2">
      <c r="F242">
        <v>2021</v>
      </c>
      <c r="G242" t="s">
        <v>76</v>
      </c>
      <c r="H242" t="s">
        <v>84</v>
      </c>
      <c r="I242" s="48">
        <v>1400</v>
      </c>
      <c r="J242" s="35">
        <v>0.15</v>
      </c>
    </row>
    <row r="243" spans="6:10" x14ac:dyDescent="0.2">
      <c r="F243">
        <v>2022</v>
      </c>
      <c r="G243" t="s">
        <v>78</v>
      </c>
      <c r="H243" t="s">
        <v>82</v>
      </c>
      <c r="I243" s="48">
        <v>2100</v>
      </c>
      <c r="J243" s="35">
        <v>0.05</v>
      </c>
    </row>
    <row r="244" spans="6:10" x14ac:dyDescent="0.2">
      <c r="F244">
        <v>2021</v>
      </c>
      <c r="G244" t="s">
        <v>77</v>
      </c>
      <c r="H244" t="s">
        <v>93</v>
      </c>
      <c r="I244" s="48">
        <v>2700</v>
      </c>
      <c r="J244" s="35">
        <v>0.4</v>
      </c>
    </row>
    <row r="245" spans="6:10" x14ac:dyDescent="0.2">
      <c r="F245">
        <v>2022</v>
      </c>
      <c r="G245" t="s">
        <v>78</v>
      </c>
      <c r="H245" t="s">
        <v>102</v>
      </c>
      <c r="I245" s="48">
        <v>1100</v>
      </c>
      <c r="J245" s="35">
        <v>0.35</v>
      </c>
    </row>
    <row r="246" spans="6:10" x14ac:dyDescent="0.2">
      <c r="F246">
        <v>2021</v>
      </c>
      <c r="G246" t="s">
        <v>76</v>
      </c>
      <c r="H246" t="s">
        <v>92</v>
      </c>
      <c r="I246" s="48">
        <v>4000</v>
      </c>
      <c r="J246" s="35">
        <v>0.85</v>
      </c>
    </row>
    <row r="247" spans="6:10" x14ac:dyDescent="0.2">
      <c r="F247">
        <v>2021</v>
      </c>
      <c r="G247" t="s">
        <v>77</v>
      </c>
      <c r="H247" t="s">
        <v>93</v>
      </c>
      <c r="I247" s="48">
        <v>2300</v>
      </c>
      <c r="J247" s="35">
        <v>0.8</v>
      </c>
    </row>
    <row r="248" spans="6:10" x14ac:dyDescent="0.2">
      <c r="F248">
        <v>2020</v>
      </c>
      <c r="G248" t="s">
        <v>77</v>
      </c>
      <c r="H248" t="s">
        <v>103</v>
      </c>
      <c r="I248" s="48">
        <v>400</v>
      </c>
      <c r="J248" s="35">
        <v>0.25</v>
      </c>
    </row>
    <row r="249" spans="6:10" x14ac:dyDescent="0.2">
      <c r="F249">
        <v>2022</v>
      </c>
      <c r="G249" t="s">
        <v>78</v>
      </c>
      <c r="H249" t="s">
        <v>90</v>
      </c>
      <c r="I249" s="48">
        <v>1400</v>
      </c>
      <c r="J249" s="35">
        <v>0.2</v>
      </c>
    </row>
    <row r="250" spans="6:10" x14ac:dyDescent="0.2">
      <c r="F250">
        <v>2021</v>
      </c>
      <c r="G250" t="s">
        <v>75</v>
      </c>
      <c r="H250" t="s">
        <v>95</v>
      </c>
      <c r="I250" s="48">
        <v>3200</v>
      </c>
      <c r="J250" s="35">
        <v>0.55000000000000004</v>
      </c>
    </row>
    <row r="251" spans="6:10" x14ac:dyDescent="0.2">
      <c r="F251">
        <v>2020</v>
      </c>
      <c r="G251" t="s">
        <v>78</v>
      </c>
      <c r="H251" t="s">
        <v>90</v>
      </c>
      <c r="I251" s="48">
        <v>3500</v>
      </c>
      <c r="J251" s="35">
        <v>0.05</v>
      </c>
    </row>
    <row r="252" spans="6:10" x14ac:dyDescent="0.2">
      <c r="F252">
        <v>2022</v>
      </c>
      <c r="G252" t="s">
        <v>75</v>
      </c>
      <c r="H252" t="s">
        <v>98</v>
      </c>
      <c r="I252" s="48">
        <v>4000</v>
      </c>
      <c r="J252" s="35">
        <v>0.4</v>
      </c>
    </row>
    <row r="253" spans="6:10" x14ac:dyDescent="0.2">
      <c r="F253">
        <v>2022</v>
      </c>
      <c r="G253" t="s">
        <v>77</v>
      </c>
      <c r="H253" t="s">
        <v>103</v>
      </c>
      <c r="I253" s="48">
        <v>2300</v>
      </c>
      <c r="J253" s="35">
        <v>0.85</v>
      </c>
    </row>
    <row r="254" spans="6:10" x14ac:dyDescent="0.2">
      <c r="F254">
        <v>2022</v>
      </c>
      <c r="G254" t="s">
        <v>76</v>
      </c>
      <c r="H254" t="s">
        <v>84</v>
      </c>
      <c r="I254" s="48">
        <v>3600</v>
      </c>
      <c r="J254" s="35">
        <v>0.65</v>
      </c>
    </row>
    <row r="255" spans="6:10" x14ac:dyDescent="0.2">
      <c r="F255">
        <v>2022</v>
      </c>
      <c r="G255" t="s">
        <v>78</v>
      </c>
      <c r="H255" t="s">
        <v>102</v>
      </c>
      <c r="I255" s="48">
        <v>800</v>
      </c>
      <c r="J255" s="35">
        <v>0.2</v>
      </c>
    </row>
    <row r="256" spans="6:10" x14ac:dyDescent="0.2">
      <c r="F256">
        <v>2020</v>
      </c>
      <c r="G256" t="s">
        <v>75</v>
      </c>
      <c r="H256" t="s">
        <v>91</v>
      </c>
      <c r="I256" s="48">
        <v>1000</v>
      </c>
      <c r="J256" s="35">
        <v>0.6</v>
      </c>
    </row>
    <row r="257" spans="6:10" x14ac:dyDescent="0.2">
      <c r="F257">
        <v>2021</v>
      </c>
      <c r="G257" t="s">
        <v>76</v>
      </c>
      <c r="H257" t="s">
        <v>88</v>
      </c>
      <c r="I257" s="48">
        <v>1800</v>
      </c>
      <c r="J257" s="35">
        <v>0.9</v>
      </c>
    </row>
    <row r="258" spans="6:10" x14ac:dyDescent="0.2">
      <c r="F258">
        <v>2021</v>
      </c>
      <c r="G258" t="s">
        <v>78</v>
      </c>
      <c r="H258" t="s">
        <v>97</v>
      </c>
      <c r="I258" s="48">
        <v>3100</v>
      </c>
      <c r="J258" s="35">
        <v>0.45</v>
      </c>
    </row>
    <row r="259" spans="6:10" x14ac:dyDescent="0.2">
      <c r="F259">
        <v>2020</v>
      </c>
      <c r="G259" t="s">
        <v>75</v>
      </c>
      <c r="H259" t="s">
        <v>95</v>
      </c>
      <c r="I259" s="48">
        <v>2600</v>
      </c>
      <c r="J259" s="35">
        <v>0.85</v>
      </c>
    </row>
    <row r="260" spans="6:10" x14ac:dyDescent="0.2">
      <c r="F260">
        <v>2022</v>
      </c>
      <c r="G260" t="s">
        <v>78</v>
      </c>
      <c r="H260" t="s">
        <v>90</v>
      </c>
      <c r="I260" s="48">
        <v>2200</v>
      </c>
      <c r="J260" s="35">
        <v>0.85</v>
      </c>
    </row>
    <row r="261" spans="6:10" x14ac:dyDescent="0.2">
      <c r="F261">
        <v>2020</v>
      </c>
      <c r="G261" t="s">
        <v>77</v>
      </c>
      <c r="H261" t="s">
        <v>99</v>
      </c>
      <c r="I261" s="48">
        <v>3600</v>
      </c>
      <c r="J261" s="35">
        <v>0.8</v>
      </c>
    </row>
    <row r="262" spans="6:10" x14ac:dyDescent="0.2">
      <c r="F262">
        <v>2022</v>
      </c>
      <c r="G262" t="s">
        <v>77</v>
      </c>
      <c r="H262" t="s">
        <v>103</v>
      </c>
      <c r="I262" s="48">
        <v>200</v>
      </c>
      <c r="J262" s="35">
        <v>0.05</v>
      </c>
    </row>
    <row r="263" spans="6:10" x14ac:dyDescent="0.2">
      <c r="F263">
        <v>2021</v>
      </c>
      <c r="G263" t="s">
        <v>75</v>
      </c>
      <c r="H263" t="s">
        <v>91</v>
      </c>
      <c r="I263" s="48">
        <v>800</v>
      </c>
      <c r="J263" s="35">
        <v>0.65</v>
      </c>
    </row>
    <row r="264" spans="6:10" x14ac:dyDescent="0.2">
      <c r="F264">
        <v>2022</v>
      </c>
      <c r="G264" t="s">
        <v>75</v>
      </c>
      <c r="H264" t="s">
        <v>83</v>
      </c>
      <c r="I264" s="48">
        <v>3600</v>
      </c>
      <c r="J264" s="35">
        <v>0.8</v>
      </c>
    </row>
    <row r="265" spans="6:10" x14ac:dyDescent="0.2">
      <c r="F265">
        <v>2021</v>
      </c>
      <c r="G265" t="s">
        <v>78</v>
      </c>
      <c r="H265" t="s">
        <v>94</v>
      </c>
      <c r="I265" s="48">
        <v>2400</v>
      </c>
      <c r="J265" s="35">
        <v>0.25</v>
      </c>
    </row>
    <row r="266" spans="6:10" x14ac:dyDescent="0.2">
      <c r="F266">
        <v>2022</v>
      </c>
      <c r="G266" t="s">
        <v>76</v>
      </c>
      <c r="H266" t="s">
        <v>80</v>
      </c>
      <c r="I266" s="48">
        <v>500</v>
      </c>
      <c r="J266" s="35">
        <v>0.15</v>
      </c>
    </row>
    <row r="267" spans="6:10" x14ac:dyDescent="0.2">
      <c r="F267">
        <v>2021</v>
      </c>
      <c r="G267" t="s">
        <v>77</v>
      </c>
      <c r="H267" t="s">
        <v>85</v>
      </c>
      <c r="I267" s="48">
        <v>200</v>
      </c>
      <c r="J267" s="35">
        <v>1</v>
      </c>
    </row>
    <row r="268" spans="6:10" x14ac:dyDescent="0.2">
      <c r="F268">
        <v>2022</v>
      </c>
      <c r="G268" t="s">
        <v>78</v>
      </c>
      <c r="H268" t="s">
        <v>100</v>
      </c>
      <c r="I268" s="48">
        <v>2400</v>
      </c>
      <c r="J268" s="35">
        <v>0.3</v>
      </c>
    </row>
    <row r="269" spans="6:10" x14ac:dyDescent="0.2">
      <c r="F269">
        <v>2020</v>
      </c>
      <c r="G269" t="s">
        <v>76</v>
      </c>
      <c r="H269" t="s">
        <v>84</v>
      </c>
      <c r="I269" s="48">
        <v>1300</v>
      </c>
      <c r="J269" s="35">
        <v>0.1</v>
      </c>
    </row>
    <row r="270" spans="6:10" x14ac:dyDescent="0.2">
      <c r="F270">
        <v>2022</v>
      </c>
      <c r="G270" t="s">
        <v>77</v>
      </c>
      <c r="H270" t="s">
        <v>96</v>
      </c>
      <c r="I270" s="48">
        <v>2500</v>
      </c>
      <c r="J270" s="35">
        <v>0.75</v>
      </c>
    </row>
    <row r="271" spans="6:10" x14ac:dyDescent="0.2">
      <c r="F271">
        <v>2020</v>
      </c>
      <c r="G271" t="s">
        <v>77</v>
      </c>
      <c r="H271" t="s">
        <v>93</v>
      </c>
      <c r="I271" s="48">
        <v>3900</v>
      </c>
      <c r="J271" s="35">
        <v>0.05</v>
      </c>
    </row>
    <row r="272" spans="6:10" x14ac:dyDescent="0.2">
      <c r="F272">
        <v>2022</v>
      </c>
      <c r="G272" t="s">
        <v>78</v>
      </c>
      <c r="H272" t="s">
        <v>100</v>
      </c>
      <c r="I272" s="48">
        <v>1300</v>
      </c>
      <c r="J272" s="35">
        <v>0.1</v>
      </c>
    </row>
    <row r="273" spans="6:10" x14ac:dyDescent="0.2">
      <c r="F273">
        <v>2021</v>
      </c>
      <c r="G273" t="s">
        <v>77</v>
      </c>
      <c r="H273" t="s">
        <v>89</v>
      </c>
      <c r="I273" s="48">
        <v>2000</v>
      </c>
      <c r="J273" s="35">
        <v>0.35</v>
      </c>
    </row>
    <row r="274" spans="6:10" x14ac:dyDescent="0.2">
      <c r="F274">
        <v>2021</v>
      </c>
      <c r="G274" t="s">
        <v>78</v>
      </c>
      <c r="H274" t="s">
        <v>82</v>
      </c>
      <c r="I274" s="48">
        <v>100</v>
      </c>
      <c r="J274" s="35">
        <v>0.8</v>
      </c>
    </row>
    <row r="275" spans="6:10" x14ac:dyDescent="0.2">
      <c r="F275">
        <v>2021</v>
      </c>
      <c r="G275" t="s">
        <v>76</v>
      </c>
      <c r="H275" t="s">
        <v>80</v>
      </c>
      <c r="I275" s="48">
        <v>3600</v>
      </c>
      <c r="J275" s="35">
        <v>0.1</v>
      </c>
    </row>
    <row r="276" spans="6:10" x14ac:dyDescent="0.2">
      <c r="F276">
        <v>2020</v>
      </c>
      <c r="G276" t="s">
        <v>77</v>
      </c>
      <c r="H276" t="s">
        <v>96</v>
      </c>
      <c r="I276" s="48">
        <v>3000</v>
      </c>
      <c r="J276" s="35">
        <v>0.9</v>
      </c>
    </row>
    <row r="277" spans="6:10" x14ac:dyDescent="0.2">
      <c r="F277">
        <v>2021</v>
      </c>
      <c r="G277" t="s">
        <v>75</v>
      </c>
      <c r="H277" t="s">
        <v>87</v>
      </c>
      <c r="I277" s="48">
        <v>300</v>
      </c>
      <c r="J277" s="35">
        <v>0.05</v>
      </c>
    </row>
    <row r="278" spans="6:10" x14ac:dyDescent="0.2">
      <c r="F278">
        <v>2020</v>
      </c>
      <c r="G278" t="s">
        <v>75</v>
      </c>
      <c r="H278" t="s">
        <v>95</v>
      </c>
      <c r="I278" s="48">
        <v>3700</v>
      </c>
      <c r="J278" s="35">
        <v>0.95</v>
      </c>
    </row>
    <row r="279" spans="6:10" x14ac:dyDescent="0.2">
      <c r="F279">
        <v>2020</v>
      </c>
      <c r="G279" t="s">
        <v>77</v>
      </c>
      <c r="H279" t="s">
        <v>89</v>
      </c>
      <c r="I279" s="48">
        <v>3800</v>
      </c>
      <c r="J279" s="35">
        <v>0.25</v>
      </c>
    </row>
    <row r="280" spans="6:10" x14ac:dyDescent="0.2">
      <c r="F280">
        <v>2022</v>
      </c>
      <c r="G280" t="s">
        <v>78</v>
      </c>
      <c r="H280" t="s">
        <v>94</v>
      </c>
      <c r="I280" s="48">
        <v>3700</v>
      </c>
      <c r="J280" s="35">
        <v>0.55000000000000004</v>
      </c>
    </row>
    <row r="281" spans="6:10" x14ac:dyDescent="0.2">
      <c r="F281">
        <v>2020</v>
      </c>
      <c r="G281" t="s">
        <v>75</v>
      </c>
      <c r="H281" t="s">
        <v>83</v>
      </c>
      <c r="I281" s="48">
        <v>1200</v>
      </c>
      <c r="J281" s="35">
        <v>0.6</v>
      </c>
    </row>
    <row r="282" spans="6:10" x14ac:dyDescent="0.2">
      <c r="F282">
        <v>2020</v>
      </c>
      <c r="G282" t="s">
        <v>76</v>
      </c>
      <c r="H282" t="s">
        <v>80</v>
      </c>
      <c r="I282" s="48">
        <v>2000</v>
      </c>
      <c r="J282" s="35">
        <v>0.3</v>
      </c>
    </row>
    <row r="283" spans="6:10" x14ac:dyDescent="0.2">
      <c r="F283">
        <v>2022</v>
      </c>
      <c r="G283" t="s">
        <v>76</v>
      </c>
      <c r="H283" t="s">
        <v>80</v>
      </c>
      <c r="I283" s="48">
        <v>600</v>
      </c>
      <c r="J283" s="35">
        <v>1</v>
      </c>
    </row>
    <row r="284" spans="6:10" x14ac:dyDescent="0.2">
      <c r="F284">
        <v>2022</v>
      </c>
      <c r="G284" t="s">
        <v>76</v>
      </c>
      <c r="H284" t="s">
        <v>84</v>
      </c>
      <c r="I284" s="48">
        <v>2300</v>
      </c>
      <c r="J284" s="35">
        <v>0.05</v>
      </c>
    </row>
    <row r="285" spans="6:10" x14ac:dyDescent="0.2">
      <c r="F285">
        <v>2020</v>
      </c>
      <c r="G285" t="s">
        <v>76</v>
      </c>
      <c r="H285" t="s">
        <v>88</v>
      </c>
      <c r="I285" s="48">
        <v>1900</v>
      </c>
      <c r="J285" s="35">
        <v>0.6</v>
      </c>
    </row>
    <row r="286" spans="6:10" x14ac:dyDescent="0.2">
      <c r="F286">
        <v>2020</v>
      </c>
      <c r="G286" t="s">
        <v>77</v>
      </c>
      <c r="H286" t="s">
        <v>81</v>
      </c>
      <c r="I286" s="48">
        <v>3900</v>
      </c>
      <c r="J286" s="35">
        <v>0.85</v>
      </c>
    </row>
    <row r="287" spans="6:10" x14ac:dyDescent="0.2">
      <c r="F287">
        <v>2022</v>
      </c>
      <c r="G287" t="s">
        <v>75</v>
      </c>
      <c r="H287" t="s">
        <v>87</v>
      </c>
      <c r="I287" s="48">
        <v>2700</v>
      </c>
      <c r="J287" s="35">
        <v>0.4</v>
      </c>
    </row>
    <row r="288" spans="6:10" x14ac:dyDescent="0.2">
      <c r="F288">
        <v>2021</v>
      </c>
      <c r="G288" t="s">
        <v>75</v>
      </c>
      <c r="H288" t="s">
        <v>91</v>
      </c>
      <c r="I288" s="48">
        <v>3100</v>
      </c>
      <c r="J288" s="35">
        <v>0.75</v>
      </c>
    </row>
    <row r="289" spans="6:10" x14ac:dyDescent="0.2">
      <c r="F289">
        <v>2021</v>
      </c>
      <c r="G289" t="s">
        <v>76</v>
      </c>
      <c r="H289" t="s">
        <v>88</v>
      </c>
      <c r="I289" s="48">
        <v>2000</v>
      </c>
      <c r="J289" s="35">
        <v>0.6</v>
      </c>
    </row>
    <row r="290" spans="6:10" x14ac:dyDescent="0.2">
      <c r="F290">
        <v>2021</v>
      </c>
      <c r="G290" t="s">
        <v>76</v>
      </c>
      <c r="H290" t="s">
        <v>92</v>
      </c>
      <c r="I290" s="48">
        <v>1000</v>
      </c>
      <c r="J290" s="35">
        <v>0.3</v>
      </c>
    </row>
    <row r="291" spans="6:10" x14ac:dyDescent="0.2">
      <c r="F291">
        <v>2021</v>
      </c>
      <c r="G291" t="s">
        <v>77</v>
      </c>
      <c r="H291" t="s">
        <v>101</v>
      </c>
      <c r="I291" s="48">
        <v>1600</v>
      </c>
      <c r="J291" s="35">
        <v>0.3</v>
      </c>
    </row>
    <row r="292" spans="6:10" x14ac:dyDescent="0.2">
      <c r="F292">
        <v>2022</v>
      </c>
      <c r="G292" t="s">
        <v>76</v>
      </c>
      <c r="H292" t="s">
        <v>80</v>
      </c>
      <c r="I292" s="48">
        <v>4000</v>
      </c>
      <c r="J292" s="35">
        <v>0.15</v>
      </c>
    </row>
    <row r="293" spans="6:10" x14ac:dyDescent="0.2">
      <c r="F293">
        <v>2022</v>
      </c>
      <c r="G293" t="s">
        <v>75</v>
      </c>
      <c r="H293" t="s">
        <v>91</v>
      </c>
      <c r="I293" s="48">
        <v>3800</v>
      </c>
      <c r="J293" s="35">
        <v>0.85</v>
      </c>
    </row>
    <row r="294" spans="6:10" x14ac:dyDescent="0.2">
      <c r="F294">
        <v>2020</v>
      </c>
      <c r="G294" t="s">
        <v>75</v>
      </c>
      <c r="H294" t="s">
        <v>98</v>
      </c>
      <c r="I294" s="48">
        <v>2500</v>
      </c>
      <c r="J294" s="35">
        <v>0.1</v>
      </c>
    </row>
    <row r="295" spans="6:10" x14ac:dyDescent="0.2">
      <c r="F295">
        <v>2021</v>
      </c>
      <c r="G295" t="s">
        <v>78</v>
      </c>
      <c r="H295" t="s">
        <v>100</v>
      </c>
      <c r="I295" s="48">
        <v>1300</v>
      </c>
      <c r="J295" s="35">
        <v>0.35</v>
      </c>
    </row>
    <row r="296" spans="6:10" x14ac:dyDescent="0.2">
      <c r="F296">
        <v>2020</v>
      </c>
      <c r="G296" t="s">
        <v>75</v>
      </c>
      <c r="H296" t="s">
        <v>79</v>
      </c>
      <c r="I296" s="48">
        <v>800</v>
      </c>
      <c r="J296" s="35">
        <v>0.3</v>
      </c>
    </row>
    <row r="297" spans="6:10" x14ac:dyDescent="0.2">
      <c r="F297">
        <v>2022</v>
      </c>
      <c r="G297" t="s">
        <v>75</v>
      </c>
      <c r="H297" t="s">
        <v>98</v>
      </c>
      <c r="I297" s="48">
        <v>2100</v>
      </c>
      <c r="J297" s="35">
        <v>0.35</v>
      </c>
    </row>
    <row r="298" spans="6:10" x14ac:dyDescent="0.2">
      <c r="F298">
        <v>2022</v>
      </c>
      <c r="G298" t="s">
        <v>75</v>
      </c>
      <c r="H298" t="s">
        <v>79</v>
      </c>
      <c r="I298" s="48">
        <v>1000</v>
      </c>
      <c r="J298" s="35">
        <v>0.8</v>
      </c>
    </row>
    <row r="299" spans="6:10" x14ac:dyDescent="0.2">
      <c r="F299">
        <v>2022</v>
      </c>
      <c r="G299" t="s">
        <v>75</v>
      </c>
      <c r="H299" t="s">
        <v>79</v>
      </c>
      <c r="I299" s="48">
        <v>2700</v>
      </c>
      <c r="J299" s="35">
        <v>0.1</v>
      </c>
    </row>
    <row r="300" spans="6:10" x14ac:dyDescent="0.2">
      <c r="F300">
        <v>2020</v>
      </c>
      <c r="G300" t="s">
        <v>77</v>
      </c>
      <c r="H300" t="s">
        <v>85</v>
      </c>
      <c r="I300" s="48">
        <v>1400</v>
      </c>
      <c r="J300" s="35">
        <v>0.3</v>
      </c>
    </row>
    <row r="301" spans="6:10" x14ac:dyDescent="0.2">
      <c r="F301">
        <v>2020</v>
      </c>
      <c r="G301" t="s">
        <v>78</v>
      </c>
      <c r="H301" t="s">
        <v>102</v>
      </c>
      <c r="I301" s="48">
        <v>3100</v>
      </c>
      <c r="J301" s="35">
        <v>0.6</v>
      </c>
    </row>
    <row r="302" spans="6:10" x14ac:dyDescent="0.2">
      <c r="F302">
        <v>2022</v>
      </c>
      <c r="G302" t="s">
        <v>75</v>
      </c>
      <c r="H302" t="s">
        <v>95</v>
      </c>
      <c r="I302" s="48">
        <v>1200</v>
      </c>
      <c r="J302" s="35">
        <v>0.45</v>
      </c>
    </row>
    <row r="303" spans="6:10" x14ac:dyDescent="0.2">
      <c r="F303">
        <v>2022</v>
      </c>
      <c r="G303" t="s">
        <v>77</v>
      </c>
      <c r="H303" t="s">
        <v>85</v>
      </c>
      <c r="I303" s="48">
        <v>100</v>
      </c>
      <c r="J303" s="35">
        <v>0.2</v>
      </c>
    </row>
    <row r="304" spans="6:10" x14ac:dyDescent="0.2">
      <c r="F304">
        <v>2022</v>
      </c>
      <c r="G304" t="s">
        <v>76</v>
      </c>
      <c r="H304" t="s">
        <v>88</v>
      </c>
      <c r="I304" s="48">
        <v>3100</v>
      </c>
      <c r="J304" s="35">
        <v>0.55000000000000004</v>
      </c>
    </row>
    <row r="305" spans="6:10" x14ac:dyDescent="0.2">
      <c r="F305">
        <v>2021</v>
      </c>
      <c r="G305" t="s">
        <v>78</v>
      </c>
      <c r="H305" t="s">
        <v>90</v>
      </c>
      <c r="I305" s="48">
        <v>2000</v>
      </c>
      <c r="J305" s="35">
        <v>0.15</v>
      </c>
    </row>
    <row r="306" spans="6:10" x14ac:dyDescent="0.2">
      <c r="F306">
        <v>2020</v>
      </c>
      <c r="G306" t="s">
        <v>78</v>
      </c>
      <c r="H306" t="s">
        <v>82</v>
      </c>
      <c r="I306" s="48">
        <v>3500</v>
      </c>
      <c r="J306" s="35">
        <v>0.4</v>
      </c>
    </row>
    <row r="307" spans="6:10" x14ac:dyDescent="0.2">
      <c r="F307">
        <v>2020</v>
      </c>
      <c r="G307" t="s">
        <v>76</v>
      </c>
      <c r="H307" t="s">
        <v>84</v>
      </c>
      <c r="I307" s="48">
        <v>800</v>
      </c>
      <c r="J307" s="35">
        <v>0.85</v>
      </c>
    </row>
    <row r="308" spans="6:10" x14ac:dyDescent="0.2">
      <c r="F308">
        <v>2022</v>
      </c>
      <c r="G308" t="s">
        <v>76</v>
      </c>
      <c r="H308" t="s">
        <v>80</v>
      </c>
      <c r="I308" s="48">
        <v>1000</v>
      </c>
      <c r="J308" s="35">
        <v>0.25</v>
      </c>
    </row>
    <row r="309" spans="6:10" x14ac:dyDescent="0.2">
      <c r="F309">
        <v>2022</v>
      </c>
      <c r="G309" t="s">
        <v>75</v>
      </c>
      <c r="H309" t="s">
        <v>87</v>
      </c>
      <c r="I309" s="48">
        <v>1200</v>
      </c>
      <c r="J309" s="35">
        <v>0.75</v>
      </c>
    </row>
    <row r="310" spans="6:10" x14ac:dyDescent="0.2">
      <c r="F310">
        <v>2021</v>
      </c>
      <c r="G310" t="s">
        <v>78</v>
      </c>
      <c r="H310" t="s">
        <v>94</v>
      </c>
      <c r="I310" s="48">
        <v>300</v>
      </c>
      <c r="J310" s="35">
        <v>0.15</v>
      </c>
    </row>
    <row r="311" spans="6:10" x14ac:dyDescent="0.2">
      <c r="F311">
        <v>2022</v>
      </c>
      <c r="G311" t="s">
        <v>78</v>
      </c>
      <c r="H311" t="s">
        <v>82</v>
      </c>
      <c r="I311" s="48">
        <v>600</v>
      </c>
      <c r="J311" s="35">
        <v>0.15</v>
      </c>
    </row>
    <row r="312" spans="6:10" x14ac:dyDescent="0.2">
      <c r="F312">
        <v>2020</v>
      </c>
      <c r="G312" t="s">
        <v>76</v>
      </c>
      <c r="H312" t="s">
        <v>92</v>
      </c>
      <c r="I312" s="48">
        <v>2600</v>
      </c>
      <c r="J312" s="35">
        <v>0.4</v>
      </c>
    </row>
    <row r="313" spans="6:10" x14ac:dyDescent="0.2">
      <c r="F313">
        <v>2021</v>
      </c>
      <c r="G313" t="s">
        <v>77</v>
      </c>
      <c r="H313" t="s">
        <v>85</v>
      </c>
      <c r="I313" s="48">
        <v>3800</v>
      </c>
      <c r="J313" s="35">
        <v>0.35</v>
      </c>
    </row>
    <row r="314" spans="6:10" x14ac:dyDescent="0.2">
      <c r="F314">
        <v>2020</v>
      </c>
      <c r="G314" t="s">
        <v>76</v>
      </c>
      <c r="H314" t="s">
        <v>84</v>
      </c>
      <c r="I314" s="48">
        <v>600</v>
      </c>
      <c r="J314" s="35">
        <v>0.45</v>
      </c>
    </row>
    <row r="315" spans="6:10" x14ac:dyDescent="0.2">
      <c r="F315">
        <v>2020</v>
      </c>
      <c r="G315" t="s">
        <v>75</v>
      </c>
      <c r="H315" t="s">
        <v>91</v>
      </c>
      <c r="I315" s="48">
        <v>800</v>
      </c>
      <c r="J315" s="35">
        <v>0.05</v>
      </c>
    </row>
    <row r="316" spans="6:10" x14ac:dyDescent="0.2">
      <c r="F316">
        <v>2020</v>
      </c>
      <c r="G316" t="s">
        <v>76</v>
      </c>
      <c r="H316" t="s">
        <v>84</v>
      </c>
      <c r="I316" s="48">
        <v>700</v>
      </c>
      <c r="J316" s="35">
        <v>0.35</v>
      </c>
    </row>
    <row r="317" spans="6:10" x14ac:dyDescent="0.2">
      <c r="F317">
        <v>2020</v>
      </c>
      <c r="G317" t="s">
        <v>77</v>
      </c>
      <c r="H317" t="s">
        <v>85</v>
      </c>
      <c r="I317" s="48">
        <v>1100</v>
      </c>
      <c r="J317" s="35">
        <v>1</v>
      </c>
    </row>
    <row r="318" spans="6:10" x14ac:dyDescent="0.2">
      <c r="F318">
        <v>2020</v>
      </c>
      <c r="G318" t="s">
        <v>75</v>
      </c>
      <c r="H318" t="s">
        <v>79</v>
      </c>
      <c r="I318" s="48">
        <v>400</v>
      </c>
      <c r="J318" s="35">
        <v>0.25</v>
      </c>
    </row>
    <row r="319" spans="6:10" x14ac:dyDescent="0.2">
      <c r="F319">
        <v>2020</v>
      </c>
      <c r="G319" t="s">
        <v>78</v>
      </c>
      <c r="H319" t="s">
        <v>86</v>
      </c>
      <c r="I319" s="48">
        <v>1300</v>
      </c>
      <c r="J319" s="35">
        <v>0.7</v>
      </c>
    </row>
    <row r="320" spans="6:10" x14ac:dyDescent="0.2">
      <c r="F320">
        <v>2021</v>
      </c>
      <c r="G320" t="s">
        <v>78</v>
      </c>
      <c r="H320" t="s">
        <v>102</v>
      </c>
      <c r="I320" s="48">
        <v>3100</v>
      </c>
      <c r="J320" s="35">
        <v>0.2</v>
      </c>
    </row>
    <row r="321" spans="6:10" x14ac:dyDescent="0.2">
      <c r="F321">
        <v>2021</v>
      </c>
      <c r="G321" t="s">
        <v>75</v>
      </c>
      <c r="H321" t="s">
        <v>83</v>
      </c>
      <c r="I321" s="48">
        <v>400</v>
      </c>
      <c r="J321" s="35">
        <v>0.3</v>
      </c>
    </row>
    <row r="322" spans="6:10" x14ac:dyDescent="0.2">
      <c r="F322">
        <v>2022</v>
      </c>
      <c r="G322" t="s">
        <v>77</v>
      </c>
      <c r="H322" t="s">
        <v>89</v>
      </c>
      <c r="I322" s="48">
        <v>3700</v>
      </c>
      <c r="J322" s="35">
        <v>0.7</v>
      </c>
    </row>
    <row r="323" spans="6:10" x14ac:dyDescent="0.2">
      <c r="F323">
        <v>2021</v>
      </c>
      <c r="G323" t="s">
        <v>77</v>
      </c>
      <c r="H323" t="s">
        <v>85</v>
      </c>
      <c r="I323" s="48">
        <v>1100</v>
      </c>
      <c r="J323" s="35">
        <v>0.05</v>
      </c>
    </row>
    <row r="324" spans="6:10" x14ac:dyDescent="0.2">
      <c r="F324">
        <v>2022</v>
      </c>
      <c r="G324" t="s">
        <v>76</v>
      </c>
      <c r="H324" t="s">
        <v>80</v>
      </c>
      <c r="I324" s="48">
        <v>3000</v>
      </c>
      <c r="J324" s="35">
        <v>0.1</v>
      </c>
    </row>
    <row r="325" spans="6:10" x14ac:dyDescent="0.2">
      <c r="F325">
        <v>2021</v>
      </c>
      <c r="G325" t="s">
        <v>75</v>
      </c>
      <c r="H325" t="s">
        <v>87</v>
      </c>
      <c r="I325" s="48">
        <v>3400</v>
      </c>
      <c r="J325" s="35">
        <v>0.5</v>
      </c>
    </row>
    <row r="326" spans="6:10" x14ac:dyDescent="0.2">
      <c r="F326">
        <v>2022</v>
      </c>
      <c r="G326" t="s">
        <v>75</v>
      </c>
      <c r="H326" t="s">
        <v>95</v>
      </c>
      <c r="I326" s="48">
        <v>1200</v>
      </c>
      <c r="J326" s="35">
        <v>0.15</v>
      </c>
    </row>
    <row r="327" spans="6:10" x14ac:dyDescent="0.2">
      <c r="F327">
        <v>2022</v>
      </c>
      <c r="G327" t="s">
        <v>78</v>
      </c>
      <c r="H327" t="s">
        <v>97</v>
      </c>
      <c r="I327" s="48">
        <v>2400</v>
      </c>
      <c r="J327" s="35">
        <v>0.85</v>
      </c>
    </row>
    <row r="328" spans="6:10" x14ac:dyDescent="0.2">
      <c r="F328">
        <v>2022</v>
      </c>
      <c r="G328" t="s">
        <v>75</v>
      </c>
      <c r="H328" t="s">
        <v>87</v>
      </c>
      <c r="I328" s="48">
        <v>3400</v>
      </c>
      <c r="J328" s="35">
        <v>0.65</v>
      </c>
    </row>
    <row r="329" spans="6:10" x14ac:dyDescent="0.2">
      <c r="F329">
        <v>2020</v>
      </c>
      <c r="G329" t="s">
        <v>75</v>
      </c>
      <c r="H329" t="s">
        <v>91</v>
      </c>
      <c r="I329" s="48">
        <v>3100</v>
      </c>
      <c r="J329" s="35">
        <v>0.75</v>
      </c>
    </row>
    <row r="330" spans="6:10" x14ac:dyDescent="0.2">
      <c r="F330">
        <v>2021</v>
      </c>
      <c r="G330" t="s">
        <v>77</v>
      </c>
      <c r="H330" t="s">
        <v>99</v>
      </c>
      <c r="I330" s="48">
        <v>500</v>
      </c>
      <c r="J330" s="35">
        <v>0.15</v>
      </c>
    </row>
    <row r="331" spans="6:10" x14ac:dyDescent="0.2">
      <c r="F331">
        <v>2020</v>
      </c>
      <c r="G331" t="s">
        <v>76</v>
      </c>
      <c r="H331" t="s">
        <v>80</v>
      </c>
      <c r="I331" s="48">
        <v>200</v>
      </c>
      <c r="J331" s="35">
        <v>0.55000000000000004</v>
      </c>
    </row>
    <row r="332" spans="6:10" x14ac:dyDescent="0.2">
      <c r="F332">
        <v>2020</v>
      </c>
      <c r="G332" t="s">
        <v>78</v>
      </c>
      <c r="H332" t="s">
        <v>102</v>
      </c>
      <c r="I332" s="48">
        <v>1600</v>
      </c>
      <c r="J332" s="35">
        <v>0.2</v>
      </c>
    </row>
    <row r="333" spans="6:10" x14ac:dyDescent="0.2">
      <c r="F333">
        <v>2021</v>
      </c>
      <c r="G333" t="s">
        <v>77</v>
      </c>
      <c r="H333" t="s">
        <v>93</v>
      </c>
      <c r="I333" s="48">
        <v>1400</v>
      </c>
      <c r="J333" s="35">
        <v>0.8</v>
      </c>
    </row>
    <row r="334" spans="6:10" x14ac:dyDescent="0.2">
      <c r="F334">
        <v>2021</v>
      </c>
      <c r="G334" t="s">
        <v>76</v>
      </c>
      <c r="H334" t="s">
        <v>84</v>
      </c>
      <c r="I334" s="48">
        <v>1700</v>
      </c>
      <c r="J334" s="35">
        <v>0.05</v>
      </c>
    </row>
    <row r="335" spans="6:10" x14ac:dyDescent="0.2">
      <c r="F335">
        <v>2020</v>
      </c>
      <c r="G335" t="s">
        <v>77</v>
      </c>
      <c r="H335" t="s">
        <v>81</v>
      </c>
      <c r="I335" s="48">
        <v>3800</v>
      </c>
      <c r="J335" s="35">
        <v>0.15</v>
      </c>
    </row>
    <row r="336" spans="6:10" x14ac:dyDescent="0.2">
      <c r="F336">
        <v>2020</v>
      </c>
      <c r="G336" t="s">
        <v>77</v>
      </c>
      <c r="H336" t="s">
        <v>81</v>
      </c>
      <c r="I336" s="48">
        <v>2400</v>
      </c>
      <c r="J336" s="35">
        <v>0.6</v>
      </c>
    </row>
    <row r="337" spans="6:10" x14ac:dyDescent="0.2">
      <c r="F337">
        <v>2020</v>
      </c>
      <c r="G337" t="s">
        <v>75</v>
      </c>
      <c r="H337" t="s">
        <v>91</v>
      </c>
      <c r="I337" s="48">
        <v>2400</v>
      </c>
      <c r="J337" s="35">
        <v>0.95</v>
      </c>
    </row>
    <row r="338" spans="6:10" x14ac:dyDescent="0.2">
      <c r="F338">
        <v>2020</v>
      </c>
      <c r="G338" t="s">
        <v>75</v>
      </c>
      <c r="H338" t="s">
        <v>87</v>
      </c>
      <c r="I338" s="48">
        <v>2500</v>
      </c>
      <c r="J338" s="35">
        <v>0.4</v>
      </c>
    </row>
    <row r="339" spans="6:10" x14ac:dyDescent="0.2">
      <c r="F339">
        <v>2020</v>
      </c>
      <c r="G339" t="s">
        <v>75</v>
      </c>
      <c r="H339" t="s">
        <v>87</v>
      </c>
      <c r="I339" s="48">
        <v>3400</v>
      </c>
      <c r="J339" s="35">
        <v>0.65</v>
      </c>
    </row>
    <row r="340" spans="6:10" x14ac:dyDescent="0.2">
      <c r="F340">
        <v>2021</v>
      </c>
      <c r="G340" t="s">
        <v>77</v>
      </c>
      <c r="H340" t="s">
        <v>96</v>
      </c>
      <c r="I340" s="48">
        <v>2800</v>
      </c>
      <c r="J340" s="35">
        <v>0.45</v>
      </c>
    </row>
    <row r="341" spans="6:10" x14ac:dyDescent="0.2">
      <c r="F341">
        <v>2022</v>
      </c>
      <c r="G341" t="s">
        <v>78</v>
      </c>
      <c r="H341" t="s">
        <v>97</v>
      </c>
      <c r="I341" s="48">
        <v>2100</v>
      </c>
      <c r="J341" s="35">
        <v>0.3</v>
      </c>
    </row>
    <row r="342" spans="6:10" x14ac:dyDescent="0.2">
      <c r="F342">
        <v>2020</v>
      </c>
      <c r="G342" t="s">
        <v>76</v>
      </c>
      <c r="H342" t="s">
        <v>84</v>
      </c>
      <c r="I342" s="48">
        <v>1600</v>
      </c>
      <c r="J342" s="35">
        <v>1</v>
      </c>
    </row>
    <row r="343" spans="6:10" x14ac:dyDescent="0.2">
      <c r="F343">
        <v>2020</v>
      </c>
      <c r="G343" t="s">
        <v>76</v>
      </c>
      <c r="H343" t="s">
        <v>80</v>
      </c>
      <c r="I343" s="48">
        <v>1400</v>
      </c>
      <c r="J343" s="35">
        <v>0.25</v>
      </c>
    </row>
    <row r="344" spans="6:10" x14ac:dyDescent="0.2">
      <c r="F344">
        <v>2022</v>
      </c>
      <c r="G344" t="s">
        <v>77</v>
      </c>
      <c r="H344" t="s">
        <v>101</v>
      </c>
      <c r="I344" s="48">
        <v>2000</v>
      </c>
      <c r="J344" s="35">
        <v>0.75</v>
      </c>
    </row>
    <row r="345" spans="6:10" x14ac:dyDescent="0.2">
      <c r="F345">
        <v>2020</v>
      </c>
      <c r="G345" t="s">
        <v>75</v>
      </c>
      <c r="H345" t="s">
        <v>98</v>
      </c>
      <c r="I345" s="48">
        <v>800</v>
      </c>
      <c r="J345" s="35">
        <v>0.7</v>
      </c>
    </row>
    <row r="346" spans="6:10" x14ac:dyDescent="0.2">
      <c r="F346">
        <v>2022</v>
      </c>
      <c r="G346" t="s">
        <v>76</v>
      </c>
      <c r="H346" t="s">
        <v>88</v>
      </c>
      <c r="I346" s="48">
        <v>2700</v>
      </c>
      <c r="J346" s="35">
        <v>0.6</v>
      </c>
    </row>
    <row r="347" spans="6:10" x14ac:dyDescent="0.2">
      <c r="F347">
        <v>2022</v>
      </c>
      <c r="G347" t="s">
        <v>78</v>
      </c>
      <c r="H347" t="s">
        <v>82</v>
      </c>
      <c r="I347" s="48">
        <v>2900</v>
      </c>
      <c r="J347" s="35">
        <v>0.25</v>
      </c>
    </row>
    <row r="348" spans="6:10" x14ac:dyDescent="0.2">
      <c r="F348">
        <v>2022</v>
      </c>
      <c r="G348" t="s">
        <v>77</v>
      </c>
      <c r="H348" t="s">
        <v>101</v>
      </c>
      <c r="I348" s="48">
        <v>200</v>
      </c>
      <c r="J348" s="35">
        <v>0.2</v>
      </c>
    </row>
    <row r="349" spans="6:10" x14ac:dyDescent="0.2">
      <c r="F349">
        <v>2021</v>
      </c>
      <c r="G349" t="s">
        <v>78</v>
      </c>
      <c r="H349" t="s">
        <v>94</v>
      </c>
      <c r="I349" s="48">
        <v>2000</v>
      </c>
      <c r="J349" s="35">
        <v>0.75</v>
      </c>
    </row>
    <row r="350" spans="6:10" x14ac:dyDescent="0.2">
      <c r="F350">
        <v>2022</v>
      </c>
      <c r="G350" t="s">
        <v>78</v>
      </c>
      <c r="H350" t="s">
        <v>86</v>
      </c>
      <c r="I350" s="48">
        <v>1700</v>
      </c>
      <c r="J350" s="35">
        <v>1</v>
      </c>
    </row>
    <row r="351" spans="6:10" x14ac:dyDescent="0.2">
      <c r="F351">
        <v>2021</v>
      </c>
      <c r="G351" t="s">
        <v>78</v>
      </c>
      <c r="H351" t="s">
        <v>102</v>
      </c>
      <c r="I351" s="48">
        <v>1100</v>
      </c>
      <c r="J351" s="35">
        <v>0.75</v>
      </c>
    </row>
    <row r="352" spans="6:10" x14ac:dyDescent="0.2">
      <c r="F352">
        <v>2022</v>
      </c>
      <c r="G352" t="s">
        <v>78</v>
      </c>
      <c r="H352" t="s">
        <v>97</v>
      </c>
      <c r="I352" s="48">
        <v>1300</v>
      </c>
      <c r="J352" s="35">
        <v>0.5</v>
      </c>
    </row>
    <row r="353" spans="6:10" x14ac:dyDescent="0.2">
      <c r="F353">
        <v>2020</v>
      </c>
      <c r="G353" t="s">
        <v>75</v>
      </c>
      <c r="H353" t="s">
        <v>98</v>
      </c>
      <c r="I353" s="48">
        <v>2100</v>
      </c>
      <c r="J353" s="35">
        <v>0.95</v>
      </c>
    </row>
    <row r="354" spans="6:10" x14ac:dyDescent="0.2">
      <c r="F354">
        <v>2021</v>
      </c>
      <c r="G354" t="s">
        <v>75</v>
      </c>
      <c r="H354" t="s">
        <v>95</v>
      </c>
      <c r="I354" s="48">
        <v>800</v>
      </c>
      <c r="J354" s="35">
        <v>0.25</v>
      </c>
    </row>
    <row r="355" spans="6:10" x14ac:dyDescent="0.2">
      <c r="F355">
        <v>2020</v>
      </c>
      <c r="G355" t="s">
        <v>75</v>
      </c>
      <c r="H355" t="s">
        <v>95</v>
      </c>
      <c r="I355" s="48">
        <v>3300</v>
      </c>
      <c r="J355" s="35">
        <v>0.85</v>
      </c>
    </row>
    <row r="356" spans="6:10" x14ac:dyDescent="0.2">
      <c r="F356">
        <v>2020</v>
      </c>
      <c r="G356" t="s">
        <v>77</v>
      </c>
      <c r="H356" t="s">
        <v>99</v>
      </c>
      <c r="I356" s="48">
        <v>500</v>
      </c>
      <c r="J356" s="35">
        <v>0.25</v>
      </c>
    </row>
    <row r="357" spans="6:10" x14ac:dyDescent="0.2">
      <c r="F357">
        <v>2021</v>
      </c>
      <c r="G357" t="s">
        <v>75</v>
      </c>
      <c r="H357" t="s">
        <v>98</v>
      </c>
      <c r="I357" s="48">
        <v>1200</v>
      </c>
      <c r="J357" s="35">
        <v>0.15</v>
      </c>
    </row>
    <row r="358" spans="6:10" x14ac:dyDescent="0.2">
      <c r="F358">
        <v>2022</v>
      </c>
      <c r="G358" t="s">
        <v>76</v>
      </c>
      <c r="H358" t="s">
        <v>88</v>
      </c>
      <c r="I358" s="48">
        <v>2200</v>
      </c>
      <c r="J358" s="35">
        <v>0.3</v>
      </c>
    </row>
    <row r="359" spans="6:10" x14ac:dyDescent="0.2">
      <c r="F359">
        <v>2022</v>
      </c>
      <c r="G359" t="s">
        <v>75</v>
      </c>
      <c r="H359" t="s">
        <v>91</v>
      </c>
      <c r="I359" s="48">
        <v>1700</v>
      </c>
      <c r="J359" s="35">
        <v>0.8</v>
      </c>
    </row>
    <row r="360" spans="6:10" x14ac:dyDescent="0.2">
      <c r="F360">
        <v>2021</v>
      </c>
      <c r="G360" t="s">
        <v>76</v>
      </c>
      <c r="H360" t="s">
        <v>80</v>
      </c>
      <c r="I360" s="48">
        <v>1900</v>
      </c>
      <c r="J360" s="35">
        <v>0.5</v>
      </c>
    </row>
    <row r="361" spans="6:10" x14ac:dyDescent="0.2">
      <c r="F361">
        <v>2020</v>
      </c>
      <c r="G361" t="s">
        <v>76</v>
      </c>
      <c r="H361" t="s">
        <v>88</v>
      </c>
      <c r="I361" s="48">
        <v>500</v>
      </c>
      <c r="J361" s="35">
        <v>0.4</v>
      </c>
    </row>
    <row r="362" spans="6:10" x14ac:dyDescent="0.2">
      <c r="F362">
        <v>2020</v>
      </c>
      <c r="G362" t="s">
        <v>75</v>
      </c>
      <c r="H362" t="s">
        <v>87</v>
      </c>
      <c r="I362" s="48">
        <v>3000</v>
      </c>
      <c r="J362" s="35">
        <v>0.6</v>
      </c>
    </row>
    <row r="363" spans="6:10" x14ac:dyDescent="0.2">
      <c r="F363">
        <v>2020</v>
      </c>
      <c r="G363" t="s">
        <v>75</v>
      </c>
      <c r="H363" t="s">
        <v>95</v>
      </c>
      <c r="I363" s="48">
        <v>200</v>
      </c>
      <c r="J363" s="35">
        <v>0.35</v>
      </c>
    </row>
    <row r="364" spans="6:10" x14ac:dyDescent="0.2">
      <c r="F364">
        <v>2020</v>
      </c>
      <c r="G364" t="s">
        <v>78</v>
      </c>
      <c r="H364" t="s">
        <v>97</v>
      </c>
      <c r="I364" s="48">
        <v>1000</v>
      </c>
      <c r="J364" s="35">
        <v>0.35</v>
      </c>
    </row>
    <row r="365" spans="6:10" x14ac:dyDescent="0.2">
      <c r="F365">
        <v>2022</v>
      </c>
      <c r="G365" t="s">
        <v>78</v>
      </c>
      <c r="H365" t="s">
        <v>86</v>
      </c>
      <c r="I365" s="48">
        <v>800</v>
      </c>
      <c r="J365" s="35">
        <v>0.35</v>
      </c>
    </row>
    <row r="366" spans="6:10" x14ac:dyDescent="0.2">
      <c r="F366">
        <v>2021</v>
      </c>
      <c r="G366" t="s">
        <v>75</v>
      </c>
      <c r="H366" t="s">
        <v>91</v>
      </c>
      <c r="I366" s="48">
        <v>2200</v>
      </c>
      <c r="J366" s="35">
        <v>0.3</v>
      </c>
    </row>
    <row r="367" spans="6:10" x14ac:dyDescent="0.2">
      <c r="F367">
        <v>2021</v>
      </c>
      <c r="G367" t="s">
        <v>78</v>
      </c>
      <c r="H367" t="s">
        <v>86</v>
      </c>
      <c r="I367" s="48">
        <v>600</v>
      </c>
      <c r="J367" s="35">
        <v>0.35</v>
      </c>
    </row>
    <row r="368" spans="6:10" x14ac:dyDescent="0.2">
      <c r="F368">
        <v>2021</v>
      </c>
      <c r="G368" t="s">
        <v>76</v>
      </c>
      <c r="H368" t="s">
        <v>80</v>
      </c>
      <c r="I368" s="48">
        <v>1900</v>
      </c>
      <c r="J368" s="35">
        <v>0.65</v>
      </c>
    </row>
    <row r="369" spans="6:10" x14ac:dyDescent="0.2">
      <c r="F369">
        <v>2021</v>
      </c>
      <c r="G369" t="s">
        <v>77</v>
      </c>
      <c r="H369" t="s">
        <v>81</v>
      </c>
      <c r="I369" s="48">
        <v>1600</v>
      </c>
      <c r="J369" s="35">
        <v>0.8</v>
      </c>
    </row>
    <row r="370" spans="6:10" x14ac:dyDescent="0.2">
      <c r="F370">
        <v>2022</v>
      </c>
      <c r="G370" t="s">
        <v>75</v>
      </c>
      <c r="H370" t="s">
        <v>95</v>
      </c>
      <c r="I370" s="48">
        <v>3000</v>
      </c>
      <c r="J370" s="35">
        <v>0.4</v>
      </c>
    </row>
    <row r="371" spans="6:10" x14ac:dyDescent="0.2">
      <c r="F371">
        <v>2021</v>
      </c>
      <c r="G371" t="s">
        <v>75</v>
      </c>
      <c r="H371" t="s">
        <v>98</v>
      </c>
      <c r="I371" s="48">
        <v>2900</v>
      </c>
      <c r="J371" s="35">
        <v>1</v>
      </c>
    </row>
    <row r="372" spans="6:10" x14ac:dyDescent="0.2">
      <c r="F372">
        <v>2021</v>
      </c>
      <c r="G372" t="s">
        <v>76</v>
      </c>
      <c r="H372" t="s">
        <v>80</v>
      </c>
      <c r="I372" s="48">
        <v>3200</v>
      </c>
      <c r="J372" s="35">
        <v>0.55000000000000004</v>
      </c>
    </row>
    <row r="373" spans="6:10" x14ac:dyDescent="0.2">
      <c r="F373">
        <v>2021</v>
      </c>
      <c r="G373" t="s">
        <v>78</v>
      </c>
      <c r="H373" t="s">
        <v>102</v>
      </c>
      <c r="I373" s="48">
        <v>2100</v>
      </c>
      <c r="J373" s="35">
        <v>0.5</v>
      </c>
    </row>
    <row r="374" spans="6:10" x14ac:dyDescent="0.2">
      <c r="F374">
        <v>2022</v>
      </c>
      <c r="G374" t="s">
        <v>75</v>
      </c>
      <c r="H374" t="s">
        <v>98</v>
      </c>
      <c r="I374" s="48">
        <v>700</v>
      </c>
      <c r="J374" s="35">
        <v>0.8</v>
      </c>
    </row>
    <row r="375" spans="6:10" x14ac:dyDescent="0.2">
      <c r="F375">
        <v>2020</v>
      </c>
      <c r="G375" t="s">
        <v>76</v>
      </c>
      <c r="H375" t="s">
        <v>80</v>
      </c>
      <c r="I375" s="48">
        <v>3100</v>
      </c>
      <c r="J375" s="35">
        <v>0.75</v>
      </c>
    </row>
    <row r="376" spans="6:10" x14ac:dyDescent="0.2">
      <c r="F376">
        <v>2022</v>
      </c>
      <c r="G376" t="s">
        <v>76</v>
      </c>
      <c r="H376" t="s">
        <v>80</v>
      </c>
      <c r="I376" s="48">
        <v>1000</v>
      </c>
      <c r="J376" s="35">
        <v>0.05</v>
      </c>
    </row>
    <row r="377" spans="6:10" x14ac:dyDescent="0.2">
      <c r="F377">
        <v>2022</v>
      </c>
      <c r="G377" t="s">
        <v>78</v>
      </c>
      <c r="H377" t="s">
        <v>102</v>
      </c>
      <c r="I377" s="48">
        <v>2400</v>
      </c>
      <c r="J377" s="35">
        <v>0.1</v>
      </c>
    </row>
    <row r="378" spans="6:10" x14ac:dyDescent="0.2">
      <c r="F378">
        <v>2021</v>
      </c>
      <c r="G378" t="s">
        <v>77</v>
      </c>
      <c r="H378" t="s">
        <v>96</v>
      </c>
      <c r="I378" s="48">
        <v>4000</v>
      </c>
      <c r="J378" s="35">
        <v>0.7</v>
      </c>
    </row>
    <row r="379" spans="6:10" x14ac:dyDescent="0.2">
      <c r="F379">
        <v>2020</v>
      </c>
      <c r="G379" t="s">
        <v>76</v>
      </c>
      <c r="H379" t="s">
        <v>84</v>
      </c>
      <c r="I379" s="48">
        <v>2100</v>
      </c>
      <c r="J379" s="35">
        <v>0.1</v>
      </c>
    </row>
    <row r="380" spans="6:10" x14ac:dyDescent="0.2">
      <c r="F380">
        <v>2022</v>
      </c>
      <c r="G380" t="s">
        <v>78</v>
      </c>
      <c r="H380" t="s">
        <v>90</v>
      </c>
      <c r="I380" s="48">
        <v>3900</v>
      </c>
      <c r="J380" s="35">
        <v>0.15</v>
      </c>
    </row>
    <row r="381" spans="6:10" x14ac:dyDescent="0.2">
      <c r="F381">
        <v>2022</v>
      </c>
      <c r="G381" t="s">
        <v>76</v>
      </c>
      <c r="H381" t="s">
        <v>92</v>
      </c>
      <c r="I381" s="48">
        <v>700</v>
      </c>
      <c r="J381" s="35">
        <v>0.95</v>
      </c>
    </row>
    <row r="382" spans="6:10" x14ac:dyDescent="0.2">
      <c r="F382">
        <v>2022</v>
      </c>
      <c r="G382" t="s">
        <v>77</v>
      </c>
      <c r="H382" t="s">
        <v>99</v>
      </c>
      <c r="I382" s="48">
        <v>300</v>
      </c>
      <c r="J382" s="35">
        <v>0.1</v>
      </c>
    </row>
    <row r="383" spans="6:10" x14ac:dyDescent="0.2">
      <c r="F383">
        <v>2021</v>
      </c>
      <c r="G383" t="s">
        <v>77</v>
      </c>
      <c r="H383" t="s">
        <v>89</v>
      </c>
      <c r="I383" s="48">
        <v>2400</v>
      </c>
      <c r="J383" s="35">
        <v>1</v>
      </c>
    </row>
    <row r="384" spans="6:10" x14ac:dyDescent="0.2">
      <c r="F384">
        <v>2020</v>
      </c>
      <c r="G384" t="s">
        <v>77</v>
      </c>
      <c r="H384" t="s">
        <v>96</v>
      </c>
      <c r="I384" s="48">
        <v>100</v>
      </c>
      <c r="J384" s="35">
        <v>0.2</v>
      </c>
    </row>
    <row r="385" spans="6:10" x14ac:dyDescent="0.2">
      <c r="F385">
        <v>2020</v>
      </c>
      <c r="G385" t="s">
        <v>78</v>
      </c>
      <c r="H385" t="s">
        <v>100</v>
      </c>
      <c r="I385" s="48">
        <v>3200</v>
      </c>
      <c r="J385" s="35">
        <v>0.65</v>
      </c>
    </row>
    <row r="386" spans="6:10" x14ac:dyDescent="0.2">
      <c r="F386">
        <v>2022</v>
      </c>
      <c r="G386" t="s">
        <v>77</v>
      </c>
      <c r="H386" t="s">
        <v>81</v>
      </c>
      <c r="I386" s="48">
        <v>3700</v>
      </c>
      <c r="J386" s="35">
        <v>0.9</v>
      </c>
    </row>
    <row r="387" spans="6:10" x14ac:dyDescent="0.2">
      <c r="F387">
        <v>2022</v>
      </c>
      <c r="G387" t="s">
        <v>77</v>
      </c>
      <c r="H387" t="s">
        <v>103</v>
      </c>
      <c r="I387" s="48">
        <v>2400</v>
      </c>
      <c r="J387" s="35">
        <v>0.85</v>
      </c>
    </row>
    <row r="388" spans="6:10" x14ac:dyDescent="0.2">
      <c r="F388">
        <v>2022</v>
      </c>
      <c r="G388" t="s">
        <v>75</v>
      </c>
      <c r="H388" t="s">
        <v>83</v>
      </c>
      <c r="I388" s="48">
        <v>3000</v>
      </c>
      <c r="J388" s="35">
        <v>0.2</v>
      </c>
    </row>
    <row r="389" spans="6:10" x14ac:dyDescent="0.2">
      <c r="F389">
        <v>2021</v>
      </c>
      <c r="G389" t="s">
        <v>75</v>
      </c>
      <c r="H389" t="s">
        <v>95</v>
      </c>
      <c r="I389" s="48">
        <v>1000</v>
      </c>
      <c r="J389" s="35">
        <v>0.2</v>
      </c>
    </row>
    <row r="390" spans="6:10" x14ac:dyDescent="0.2">
      <c r="F390">
        <v>2021</v>
      </c>
      <c r="G390" t="s">
        <v>76</v>
      </c>
      <c r="H390" t="s">
        <v>88</v>
      </c>
      <c r="I390" s="48">
        <v>1100</v>
      </c>
      <c r="J390" s="35">
        <v>0.4</v>
      </c>
    </row>
    <row r="391" spans="6:10" x14ac:dyDescent="0.2">
      <c r="F391">
        <v>2022</v>
      </c>
      <c r="G391" t="s">
        <v>75</v>
      </c>
      <c r="H391" t="s">
        <v>79</v>
      </c>
      <c r="I391" s="48">
        <v>2000</v>
      </c>
      <c r="J391" s="35">
        <v>1</v>
      </c>
    </row>
    <row r="392" spans="6:10" x14ac:dyDescent="0.2">
      <c r="F392">
        <v>2021</v>
      </c>
      <c r="G392" t="s">
        <v>75</v>
      </c>
      <c r="H392" t="s">
        <v>83</v>
      </c>
      <c r="I392" s="48">
        <v>1600</v>
      </c>
      <c r="J392" s="35">
        <v>0.25</v>
      </c>
    </row>
    <row r="393" spans="6:10" x14ac:dyDescent="0.2">
      <c r="F393">
        <v>2022</v>
      </c>
      <c r="G393" t="s">
        <v>76</v>
      </c>
      <c r="H393" t="s">
        <v>88</v>
      </c>
      <c r="I393" s="48">
        <v>1000</v>
      </c>
      <c r="J393" s="35">
        <v>0.75</v>
      </c>
    </row>
    <row r="394" spans="6:10" x14ac:dyDescent="0.2">
      <c r="F394">
        <v>2021</v>
      </c>
      <c r="G394" t="s">
        <v>78</v>
      </c>
      <c r="H394" t="s">
        <v>90</v>
      </c>
      <c r="I394" s="48">
        <v>500</v>
      </c>
      <c r="J394" s="35">
        <v>0.6</v>
      </c>
    </row>
    <row r="395" spans="6:10" x14ac:dyDescent="0.2">
      <c r="F395">
        <v>2022</v>
      </c>
      <c r="G395" t="s">
        <v>76</v>
      </c>
      <c r="H395" t="s">
        <v>80</v>
      </c>
      <c r="I395" s="48">
        <v>3400</v>
      </c>
      <c r="J395" s="35">
        <v>0.05</v>
      </c>
    </row>
    <row r="396" spans="6:10" x14ac:dyDescent="0.2">
      <c r="F396">
        <v>2020</v>
      </c>
      <c r="G396" t="s">
        <v>75</v>
      </c>
      <c r="H396" t="s">
        <v>91</v>
      </c>
      <c r="I396" s="48">
        <v>800</v>
      </c>
      <c r="J396" s="35">
        <v>0.7</v>
      </c>
    </row>
    <row r="397" spans="6:10" x14ac:dyDescent="0.2">
      <c r="F397">
        <v>2021</v>
      </c>
      <c r="G397" t="s">
        <v>77</v>
      </c>
      <c r="H397" t="s">
        <v>99</v>
      </c>
      <c r="I397" s="48">
        <v>1100</v>
      </c>
      <c r="J397" s="35">
        <v>0.7</v>
      </c>
    </row>
    <row r="398" spans="6:10" x14ac:dyDescent="0.2">
      <c r="F398">
        <v>2020</v>
      </c>
      <c r="G398" t="s">
        <v>76</v>
      </c>
      <c r="H398" t="s">
        <v>88</v>
      </c>
      <c r="I398" s="48">
        <v>3600</v>
      </c>
      <c r="J398" s="35">
        <v>0.6</v>
      </c>
    </row>
    <row r="399" spans="6:10" x14ac:dyDescent="0.2">
      <c r="F399">
        <v>2021</v>
      </c>
      <c r="G399" t="s">
        <v>78</v>
      </c>
      <c r="H399" t="s">
        <v>94</v>
      </c>
      <c r="I399" s="48">
        <v>2000</v>
      </c>
      <c r="J399" s="35">
        <v>0.2</v>
      </c>
    </row>
    <row r="400" spans="6:10" x14ac:dyDescent="0.2">
      <c r="F400">
        <v>2022</v>
      </c>
      <c r="G400" t="s">
        <v>78</v>
      </c>
      <c r="H400" t="s">
        <v>100</v>
      </c>
      <c r="I400" s="48">
        <v>3900</v>
      </c>
      <c r="J400" s="35">
        <v>0.9</v>
      </c>
    </row>
    <row r="401" spans="6:10" x14ac:dyDescent="0.2">
      <c r="F401">
        <v>2022</v>
      </c>
      <c r="G401" t="s">
        <v>75</v>
      </c>
      <c r="H401" t="s">
        <v>83</v>
      </c>
      <c r="I401" s="48">
        <v>700</v>
      </c>
      <c r="J401" s="35">
        <v>0.7</v>
      </c>
    </row>
    <row r="402" spans="6:10" x14ac:dyDescent="0.2">
      <c r="F402">
        <v>2021</v>
      </c>
      <c r="G402" t="s">
        <v>78</v>
      </c>
      <c r="H402" t="s">
        <v>94</v>
      </c>
      <c r="I402" s="48">
        <v>2000</v>
      </c>
      <c r="J402" s="35">
        <v>1</v>
      </c>
    </row>
    <row r="403" spans="6:10" x14ac:dyDescent="0.2">
      <c r="F403">
        <v>2020</v>
      </c>
      <c r="G403" t="s">
        <v>78</v>
      </c>
      <c r="H403" t="s">
        <v>97</v>
      </c>
      <c r="I403" s="48">
        <v>200</v>
      </c>
      <c r="J403" s="35">
        <v>0.8</v>
      </c>
    </row>
    <row r="404" spans="6:10" x14ac:dyDescent="0.2">
      <c r="F404">
        <v>2021</v>
      </c>
      <c r="G404" t="s">
        <v>75</v>
      </c>
      <c r="H404" t="s">
        <v>79</v>
      </c>
      <c r="I404" s="48">
        <v>400</v>
      </c>
      <c r="J404" s="35">
        <v>0.45</v>
      </c>
    </row>
    <row r="405" spans="6:10" x14ac:dyDescent="0.2">
      <c r="F405">
        <v>2021</v>
      </c>
      <c r="G405" t="s">
        <v>76</v>
      </c>
      <c r="H405" t="s">
        <v>80</v>
      </c>
      <c r="I405" s="48">
        <v>2900</v>
      </c>
      <c r="J405" s="35">
        <v>0.05</v>
      </c>
    </row>
    <row r="406" spans="6:10" x14ac:dyDescent="0.2">
      <c r="F406">
        <v>2022</v>
      </c>
      <c r="G406" t="s">
        <v>76</v>
      </c>
      <c r="H406" t="s">
        <v>88</v>
      </c>
      <c r="I406" s="48">
        <v>2600</v>
      </c>
      <c r="J406" s="35">
        <v>0.5</v>
      </c>
    </row>
    <row r="407" spans="6:10" x14ac:dyDescent="0.2">
      <c r="F407">
        <v>2021</v>
      </c>
      <c r="G407" t="s">
        <v>77</v>
      </c>
      <c r="H407" t="s">
        <v>93</v>
      </c>
      <c r="I407" s="48">
        <v>200</v>
      </c>
      <c r="J407" s="35">
        <v>0.15</v>
      </c>
    </row>
    <row r="408" spans="6:10" x14ac:dyDescent="0.2">
      <c r="F408">
        <v>2020</v>
      </c>
      <c r="G408" t="s">
        <v>78</v>
      </c>
      <c r="H408" t="s">
        <v>90</v>
      </c>
      <c r="I408" s="48">
        <v>2200</v>
      </c>
      <c r="J408" s="35">
        <v>0.6</v>
      </c>
    </row>
    <row r="409" spans="6:10" x14ac:dyDescent="0.2">
      <c r="F409">
        <v>2020</v>
      </c>
      <c r="G409" t="s">
        <v>78</v>
      </c>
      <c r="H409" t="s">
        <v>94</v>
      </c>
      <c r="I409" s="48">
        <v>2800</v>
      </c>
      <c r="J409" s="35">
        <v>0.85</v>
      </c>
    </row>
    <row r="410" spans="6:10" x14ac:dyDescent="0.2">
      <c r="F410">
        <v>2020</v>
      </c>
      <c r="G410" t="s">
        <v>76</v>
      </c>
      <c r="H410" t="s">
        <v>92</v>
      </c>
      <c r="I410" s="48">
        <v>2500</v>
      </c>
      <c r="J410" s="35">
        <v>0.6</v>
      </c>
    </row>
    <row r="411" spans="6:10" x14ac:dyDescent="0.2">
      <c r="F411">
        <v>2022</v>
      </c>
      <c r="G411" t="s">
        <v>76</v>
      </c>
      <c r="H411" t="s">
        <v>80</v>
      </c>
      <c r="I411" s="48">
        <v>2300</v>
      </c>
      <c r="J411" s="35">
        <v>1</v>
      </c>
    </row>
    <row r="412" spans="6:10" x14ac:dyDescent="0.2">
      <c r="F412">
        <v>2021</v>
      </c>
      <c r="G412" t="s">
        <v>76</v>
      </c>
      <c r="H412" t="s">
        <v>84</v>
      </c>
      <c r="I412" s="48">
        <v>2200</v>
      </c>
      <c r="J412" s="35">
        <v>0.9</v>
      </c>
    </row>
    <row r="413" spans="6:10" x14ac:dyDescent="0.2">
      <c r="F413">
        <v>2022</v>
      </c>
      <c r="G413" t="s">
        <v>75</v>
      </c>
      <c r="H413" t="s">
        <v>79</v>
      </c>
      <c r="I413" s="48">
        <v>3800</v>
      </c>
      <c r="J413" s="35">
        <v>0.4</v>
      </c>
    </row>
    <row r="414" spans="6:10" x14ac:dyDescent="0.2">
      <c r="F414">
        <v>2021</v>
      </c>
      <c r="G414" t="s">
        <v>76</v>
      </c>
      <c r="H414" t="s">
        <v>80</v>
      </c>
      <c r="I414" s="48">
        <v>400</v>
      </c>
      <c r="J414" s="35">
        <v>0.55000000000000004</v>
      </c>
    </row>
    <row r="415" spans="6:10" x14ac:dyDescent="0.2">
      <c r="F415">
        <v>2020</v>
      </c>
      <c r="G415" t="s">
        <v>78</v>
      </c>
      <c r="H415" t="s">
        <v>82</v>
      </c>
      <c r="I415" s="48">
        <v>100</v>
      </c>
      <c r="J415" s="35">
        <v>1</v>
      </c>
    </row>
    <row r="416" spans="6:10" x14ac:dyDescent="0.2">
      <c r="F416">
        <v>2022</v>
      </c>
      <c r="G416" t="s">
        <v>76</v>
      </c>
      <c r="H416" t="s">
        <v>92</v>
      </c>
      <c r="I416" s="48">
        <v>1200</v>
      </c>
      <c r="J416" s="35">
        <v>0.45</v>
      </c>
    </row>
    <row r="417" spans="6:10" x14ac:dyDescent="0.2">
      <c r="F417">
        <v>2022</v>
      </c>
      <c r="G417" t="s">
        <v>77</v>
      </c>
      <c r="H417" t="s">
        <v>99</v>
      </c>
      <c r="I417" s="48">
        <v>3600</v>
      </c>
      <c r="J417" s="35">
        <v>0.95</v>
      </c>
    </row>
    <row r="418" spans="6:10" x14ac:dyDescent="0.2">
      <c r="F418">
        <v>2020</v>
      </c>
      <c r="G418" t="s">
        <v>75</v>
      </c>
      <c r="H418" t="s">
        <v>95</v>
      </c>
      <c r="I418" s="48">
        <v>3000</v>
      </c>
      <c r="J418" s="35">
        <v>0.15</v>
      </c>
    </row>
    <row r="419" spans="6:10" x14ac:dyDescent="0.2">
      <c r="F419">
        <v>2020</v>
      </c>
      <c r="G419" t="s">
        <v>75</v>
      </c>
      <c r="H419" t="s">
        <v>95</v>
      </c>
      <c r="I419" s="48">
        <v>900</v>
      </c>
      <c r="J419" s="35">
        <v>0.9</v>
      </c>
    </row>
    <row r="420" spans="6:10" x14ac:dyDescent="0.2">
      <c r="F420">
        <v>2020</v>
      </c>
      <c r="G420" t="s">
        <v>75</v>
      </c>
      <c r="H420" t="s">
        <v>95</v>
      </c>
      <c r="I420" s="48">
        <v>500</v>
      </c>
      <c r="J420" s="35">
        <v>0.2</v>
      </c>
    </row>
    <row r="421" spans="6:10" x14ac:dyDescent="0.2">
      <c r="F421">
        <v>2021</v>
      </c>
      <c r="G421" t="s">
        <v>78</v>
      </c>
      <c r="H421" t="s">
        <v>102</v>
      </c>
      <c r="I421" s="48">
        <v>3400</v>
      </c>
      <c r="J421" s="35">
        <v>0.4</v>
      </c>
    </row>
    <row r="422" spans="6:10" x14ac:dyDescent="0.2">
      <c r="F422">
        <v>2022</v>
      </c>
      <c r="G422" t="s">
        <v>78</v>
      </c>
      <c r="H422" t="s">
        <v>97</v>
      </c>
      <c r="I422" s="48">
        <v>2800</v>
      </c>
      <c r="J422" s="35">
        <v>0.9</v>
      </c>
    </row>
    <row r="423" spans="6:10" x14ac:dyDescent="0.2">
      <c r="F423">
        <v>2020</v>
      </c>
      <c r="G423" t="s">
        <v>75</v>
      </c>
      <c r="H423" t="s">
        <v>98</v>
      </c>
      <c r="I423" s="48">
        <v>900</v>
      </c>
      <c r="J423" s="35">
        <v>0.1</v>
      </c>
    </row>
    <row r="424" spans="6:10" x14ac:dyDescent="0.2">
      <c r="F424">
        <v>2021</v>
      </c>
      <c r="G424" t="s">
        <v>78</v>
      </c>
      <c r="H424" t="s">
        <v>90</v>
      </c>
      <c r="I424" s="48">
        <v>1900</v>
      </c>
      <c r="J424" s="35">
        <v>0.8</v>
      </c>
    </row>
    <row r="425" spans="6:10" x14ac:dyDescent="0.2">
      <c r="F425">
        <v>2021</v>
      </c>
      <c r="G425" t="s">
        <v>76</v>
      </c>
      <c r="H425" t="s">
        <v>80</v>
      </c>
      <c r="I425" s="48">
        <v>200</v>
      </c>
      <c r="J425" s="35">
        <v>0.9</v>
      </c>
    </row>
    <row r="426" spans="6:10" x14ac:dyDescent="0.2">
      <c r="F426">
        <v>2022</v>
      </c>
      <c r="G426" t="s">
        <v>78</v>
      </c>
      <c r="H426" t="s">
        <v>94</v>
      </c>
      <c r="I426" s="48">
        <v>600</v>
      </c>
      <c r="J426" s="35">
        <v>0.5</v>
      </c>
    </row>
    <row r="427" spans="6:10" x14ac:dyDescent="0.2">
      <c r="F427">
        <v>2021</v>
      </c>
      <c r="G427" t="s">
        <v>77</v>
      </c>
      <c r="H427" t="s">
        <v>103</v>
      </c>
      <c r="I427" s="48">
        <v>1300</v>
      </c>
      <c r="J427" s="35">
        <v>0.4</v>
      </c>
    </row>
    <row r="428" spans="6:10" x14ac:dyDescent="0.2">
      <c r="F428">
        <v>2022</v>
      </c>
      <c r="G428" t="s">
        <v>77</v>
      </c>
      <c r="H428" t="s">
        <v>81</v>
      </c>
      <c r="I428" s="48">
        <v>2100</v>
      </c>
      <c r="J428" s="35">
        <v>1</v>
      </c>
    </row>
    <row r="429" spans="6:10" x14ac:dyDescent="0.2">
      <c r="F429">
        <v>2020</v>
      </c>
      <c r="G429" t="s">
        <v>77</v>
      </c>
      <c r="H429" t="s">
        <v>96</v>
      </c>
      <c r="I429" s="48">
        <v>4000</v>
      </c>
      <c r="J429" s="35">
        <v>0.1</v>
      </c>
    </row>
    <row r="430" spans="6:10" x14ac:dyDescent="0.2">
      <c r="F430">
        <v>2021</v>
      </c>
      <c r="G430" t="s">
        <v>76</v>
      </c>
      <c r="H430" t="s">
        <v>84</v>
      </c>
      <c r="I430" s="48">
        <v>3200</v>
      </c>
      <c r="J430" s="35">
        <v>0.15</v>
      </c>
    </row>
    <row r="431" spans="6:10" x14ac:dyDescent="0.2">
      <c r="F431">
        <v>2021</v>
      </c>
      <c r="G431" t="s">
        <v>75</v>
      </c>
      <c r="H431" t="s">
        <v>87</v>
      </c>
      <c r="I431" s="48">
        <v>4000</v>
      </c>
      <c r="J431" s="35">
        <v>0.15</v>
      </c>
    </row>
    <row r="432" spans="6:10" x14ac:dyDescent="0.2">
      <c r="F432">
        <v>2022</v>
      </c>
      <c r="G432" t="s">
        <v>78</v>
      </c>
      <c r="H432" t="s">
        <v>97</v>
      </c>
      <c r="I432" s="48">
        <v>3800</v>
      </c>
      <c r="J432" s="35">
        <v>0.4</v>
      </c>
    </row>
    <row r="433" spans="6:10" x14ac:dyDescent="0.2">
      <c r="F433">
        <v>2020</v>
      </c>
      <c r="G433" t="s">
        <v>77</v>
      </c>
      <c r="H433" t="s">
        <v>101</v>
      </c>
      <c r="I433" s="48">
        <v>3500</v>
      </c>
      <c r="J433" s="35">
        <v>0.85</v>
      </c>
    </row>
    <row r="434" spans="6:10" x14ac:dyDescent="0.2">
      <c r="F434">
        <v>2020</v>
      </c>
      <c r="G434" t="s">
        <v>77</v>
      </c>
      <c r="H434" t="s">
        <v>81</v>
      </c>
      <c r="I434" s="48">
        <v>500</v>
      </c>
      <c r="J434" s="35">
        <v>0.6</v>
      </c>
    </row>
    <row r="435" spans="6:10" x14ac:dyDescent="0.2">
      <c r="F435">
        <v>2022</v>
      </c>
      <c r="G435" t="s">
        <v>76</v>
      </c>
      <c r="H435" t="s">
        <v>92</v>
      </c>
      <c r="I435" s="48">
        <v>2900</v>
      </c>
      <c r="J435" s="35">
        <v>1</v>
      </c>
    </row>
    <row r="436" spans="6:10" x14ac:dyDescent="0.2">
      <c r="F436">
        <v>2022</v>
      </c>
      <c r="G436" t="s">
        <v>78</v>
      </c>
      <c r="H436" t="s">
        <v>100</v>
      </c>
      <c r="I436" s="48">
        <v>3000</v>
      </c>
      <c r="J436" s="35">
        <v>0.65</v>
      </c>
    </row>
    <row r="437" spans="6:10" x14ac:dyDescent="0.2">
      <c r="F437">
        <v>2021</v>
      </c>
      <c r="G437" t="s">
        <v>77</v>
      </c>
      <c r="H437" t="s">
        <v>93</v>
      </c>
      <c r="I437" s="48">
        <v>600</v>
      </c>
      <c r="J437" s="35">
        <v>0.45</v>
      </c>
    </row>
    <row r="438" spans="6:10" x14ac:dyDescent="0.2">
      <c r="F438">
        <v>2022</v>
      </c>
      <c r="G438" t="s">
        <v>78</v>
      </c>
      <c r="H438" t="s">
        <v>90</v>
      </c>
      <c r="I438" s="48">
        <v>3300</v>
      </c>
      <c r="J438" s="35">
        <v>0.2</v>
      </c>
    </row>
    <row r="439" spans="6:10" x14ac:dyDescent="0.2">
      <c r="F439">
        <v>2021</v>
      </c>
      <c r="G439" t="s">
        <v>77</v>
      </c>
      <c r="H439" t="s">
        <v>93</v>
      </c>
      <c r="I439" s="48">
        <v>4000</v>
      </c>
      <c r="J439" s="35">
        <v>0.2</v>
      </c>
    </row>
    <row r="440" spans="6:10" x14ac:dyDescent="0.2">
      <c r="F440">
        <v>2020</v>
      </c>
      <c r="G440" t="s">
        <v>77</v>
      </c>
      <c r="H440" t="s">
        <v>81</v>
      </c>
      <c r="I440" s="48">
        <v>4000</v>
      </c>
      <c r="J440" s="35">
        <v>0.75</v>
      </c>
    </row>
    <row r="441" spans="6:10" x14ac:dyDescent="0.2">
      <c r="F441">
        <v>2020</v>
      </c>
      <c r="G441" t="s">
        <v>77</v>
      </c>
      <c r="H441" t="s">
        <v>96</v>
      </c>
      <c r="I441" s="48">
        <v>1100</v>
      </c>
      <c r="J441" s="35">
        <v>1</v>
      </c>
    </row>
    <row r="442" spans="6:10" x14ac:dyDescent="0.2">
      <c r="F442">
        <v>2020</v>
      </c>
      <c r="G442" t="s">
        <v>75</v>
      </c>
      <c r="H442" t="s">
        <v>79</v>
      </c>
      <c r="I442" s="48">
        <v>2900</v>
      </c>
      <c r="J442" s="35">
        <v>0.2</v>
      </c>
    </row>
    <row r="443" spans="6:10" x14ac:dyDescent="0.2">
      <c r="F443">
        <v>2021</v>
      </c>
      <c r="G443" t="s">
        <v>76</v>
      </c>
      <c r="H443" t="s">
        <v>84</v>
      </c>
      <c r="I443" s="48">
        <v>1100</v>
      </c>
      <c r="J443" s="35">
        <v>1</v>
      </c>
    </row>
    <row r="444" spans="6:10" x14ac:dyDescent="0.2">
      <c r="F444">
        <v>2020</v>
      </c>
      <c r="G444" t="s">
        <v>77</v>
      </c>
      <c r="H444" t="s">
        <v>85</v>
      </c>
      <c r="I444" s="48">
        <v>1300</v>
      </c>
      <c r="J444" s="35">
        <v>0.1</v>
      </c>
    </row>
    <row r="445" spans="6:10" x14ac:dyDescent="0.2">
      <c r="F445">
        <v>2022</v>
      </c>
      <c r="G445" t="s">
        <v>77</v>
      </c>
      <c r="H445" t="s">
        <v>85</v>
      </c>
      <c r="I445" s="48">
        <v>900</v>
      </c>
      <c r="J445" s="35">
        <v>0.2</v>
      </c>
    </row>
    <row r="446" spans="6:10" x14ac:dyDescent="0.2">
      <c r="F446">
        <v>2022</v>
      </c>
      <c r="G446" t="s">
        <v>76</v>
      </c>
      <c r="H446" t="s">
        <v>88</v>
      </c>
      <c r="I446" s="48">
        <v>2400</v>
      </c>
      <c r="J446" s="35">
        <v>0.95</v>
      </c>
    </row>
    <row r="447" spans="6:10" x14ac:dyDescent="0.2">
      <c r="F447">
        <v>2020</v>
      </c>
      <c r="G447" t="s">
        <v>78</v>
      </c>
      <c r="H447" t="s">
        <v>100</v>
      </c>
      <c r="I447" s="48">
        <v>3700</v>
      </c>
      <c r="J447" s="35">
        <v>0.65</v>
      </c>
    </row>
    <row r="448" spans="6:10" x14ac:dyDescent="0.2">
      <c r="F448">
        <v>2020</v>
      </c>
      <c r="G448" t="s">
        <v>75</v>
      </c>
      <c r="H448" t="s">
        <v>83</v>
      </c>
      <c r="I448" s="48">
        <v>2600</v>
      </c>
      <c r="J448" s="35">
        <v>0.95</v>
      </c>
    </row>
    <row r="449" spans="6:10" x14ac:dyDescent="0.2">
      <c r="F449">
        <v>2021</v>
      </c>
      <c r="G449" t="s">
        <v>75</v>
      </c>
      <c r="H449" t="s">
        <v>87</v>
      </c>
      <c r="I449" s="48">
        <v>1600</v>
      </c>
      <c r="J449" s="35">
        <v>0.95</v>
      </c>
    </row>
    <row r="450" spans="6:10" x14ac:dyDescent="0.2">
      <c r="F450">
        <v>2020</v>
      </c>
      <c r="G450" t="s">
        <v>75</v>
      </c>
      <c r="H450" t="s">
        <v>91</v>
      </c>
      <c r="I450" s="48">
        <v>1000</v>
      </c>
      <c r="J450" s="35">
        <v>0.3</v>
      </c>
    </row>
    <row r="451" spans="6:10" x14ac:dyDescent="0.2">
      <c r="F451">
        <v>2021</v>
      </c>
      <c r="G451" t="s">
        <v>77</v>
      </c>
      <c r="H451" t="s">
        <v>85</v>
      </c>
      <c r="I451" s="48">
        <v>600</v>
      </c>
      <c r="J451" s="35">
        <v>0.25</v>
      </c>
    </row>
    <row r="452" spans="6:10" x14ac:dyDescent="0.2">
      <c r="F452">
        <v>2020</v>
      </c>
      <c r="G452" t="s">
        <v>77</v>
      </c>
      <c r="H452" t="s">
        <v>99</v>
      </c>
      <c r="I452" s="48">
        <v>3300</v>
      </c>
      <c r="J452" s="35">
        <v>0.4</v>
      </c>
    </row>
    <row r="453" spans="6:10" x14ac:dyDescent="0.2">
      <c r="F453">
        <v>2022</v>
      </c>
      <c r="G453" t="s">
        <v>75</v>
      </c>
      <c r="H453" t="s">
        <v>95</v>
      </c>
      <c r="I453" s="48">
        <v>1600</v>
      </c>
      <c r="J453" s="35">
        <v>0.3</v>
      </c>
    </row>
    <row r="454" spans="6:10" x14ac:dyDescent="0.2">
      <c r="F454">
        <v>2021</v>
      </c>
      <c r="G454" t="s">
        <v>75</v>
      </c>
      <c r="H454" t="s">
        <v>95</v>
      </c>
      <c r="I454" s="48">
        <v>700</v>
      </c>
      <c r="J454" s="35">
        <v>0.35</v>
      </c>
    </row>
    <row r="455" spans="6:10" x14ac:dyDescent="0.2">
      <c r="F455">
        <v>2022</v>
      </c>
      <c r="G455" t="s">
        <v>75</v>
      </c>
      <c r="H455" t="s">
        <v>95</v>
      </c>
      <c r="I455" s="48">
        <v>3900</v>
      </c>
      <c r="J455" s="35">
        <v>0.95</v>
      </c>
    </row>
    <row r="456" spans="6:10" x14ac:dyDescent="0.2">
      <c r="F456">
        <v>2022</v>
      </c>
      <c r="G456" t="s">
        <v>78</v>
      </c>
      <c r="H456" t="s">
        <v>97</v>
      </c>
      <c r="I456" s="48">
        <v>2400</v>
      </c>
      <c r="J456" s="35">
        <v>0.35</v>
      </c>
    </row>
    <row r="457" spans="6:10" x14ac:dyDescent="0.2">
      <c r="F457">
        <v>2021</v>
      </c>
      <c r="G457" t="s">
        <v>78</v>
      </c>
      <c r="H457" t="s">
        <v>100</v>
      </c>
      <c r="I457" s="48">
        <v>1600</v>
      </c>
      <c r="J457" s="35">
        <v>0.05</v>
      </c>
    </row>
    <row r="458" spans="6:10" x14ac:dyDescent="0.2">
      <c r="F458">
        <v>2020</v>
      </c>
      <c r="G458" t="s">
        <v>76</v>
      </c>
      <c r="H458" t="s">
        <v>84</v>
      </c>
      <c r="I458" s="48">
        <v>2200</v>
      </c>
      <c r="J458" s="35">
        <v>0.8</v>
      </c>
    </row>
    <row r="459" spans="6:10" x14ac:dyDescent="0.2">
      <c r="F459">
        <v>2020</v>
      </c>
      <c r="G459" t="s">
        <v>78</v>
      </c>
      <c r="H459" t="s">
        <v>94</v>
      </c>
      <c r="I459" s="48">
        <v>2700</v>
      </c>
      <c r="J459" s="35">
        <v>0.35</v>
      </c>
    </row>
    <row r="460" spans="6:10" x14ac:dyDescent="0.2">
      <c r="F460">
        <v>2021</v>
      </c>
      <c r="G460" t="s">
        <v>77</v>
      </c>
      <c r="H460" t="s">
        <v>99</v>
      </c>
      <c r="I460" s="48">
        <v>400</v>
      </c>
      <c r="J460" s="35">
        <v>0.05</v>
      </c>
    </row>
    <row r="461" spans="6:10" x14ac:dyDescent="0.2">
      <c r="F461">
        <v>2022</v>
      </c>
      <c r="G461" t="s">
        <v>75</v>
      </c>
      <c r="H461" t="s">
        <v>83</v>
      </c>
      <c r="I461" s="48">
        <v>1300</v>
      </c>
      <c r="J461" s="35">
        <v>0.55000000000000004</v>
      </c>
    </row>
    <row r="462" spans="6:10" x14ac:dyDescent="0.2">
      <c r="F462">
        <v>2020</v>
      </c>
      <c r="G462" t="s">
        <v>78</v>
      </c>
      <c r="H462" t="s">
        <v>100</v>
      </c>
      <c r="I462" s="48">
        <v>200</v>
      </c>
      <c r="J462" s="35">
        <v>0.6</v>
      </c>
    </row>
    <row r="463" spans="6:10" x14ac:dyDescent="0.2">
      <c r="F463">
        <v>2021</v>
      </c>
      <c r="G463" t="s">
        <v>75</v>
      </c>
      <c r="H463" t="s">
        <v>98</v>
      </c>
      <c r="I463" s="48">
        <v>800</v>
      </c>
      <c r="J463" s="35">
        <v>0.8</v>
      </c>
    </row>
    <row r="464" spans="6:10" x14ac:dyDescent="0.2">
      <c r="F464">
        <v>2020</v>
      </c>
      <c r="G464" t="s">
        <v>76</v>
      </c>
      <c r="H464" t="s">
        <v>84</v>
      </c>
      <c r="I464" s="48">
        <v>1800</v>
      </c>
      <c r="J464" s="35">
        <v>0.3</v>
      </c>
    </row>
    <row r="465" spans="6:10" x14ac:dyDescent="0.2">
      <c r="F465">
        <v>2021</v>
      </c>
      <c r="G465" t="s">
        <v>75</v>
      </c>
      <c r="H465" t="s">
        <v>83</v>
      </c>
      <c r="I465" s="48">
        <v>3000</v>
      </c>
      <c r="J465" s="35">
        <v>0.15</v>
      </c>
    </row>
    <row r="466" spans="6:10" x14ac:dyDescent="0.2">
      <c r="F466">
        <v>2021</v>
      </c>
      <c r="G466" t="s">
        <v>76</v>
      </c>
      <c r="H466" t="s">
        <v>92</v>
      </c>
      <c r="I466" s="48">
        <v>800</v>
      </c>
      <c r="J466" s="35">
        <v>0.7</v>
      </c>
    </row>
    <row r="467" spans="6:10" x14ac:dyDescent="0.2">
      <c r="F467">
        <v>2020</v>
      </c>
      <c r="G467" t="s">
        <v>75</v>
      </c>
      <c r="H467" t="s">
        <v>83</v>
      </c>
      <c r="I467" s="48">
        <v>1900</v>
      </c>
      <c r="J467" s="35">
        <v>0.5</v>
      </c>
    </row>
    <row r="468" spans="6:10" x14ac:dyDescent="0.2">
      <c r="F468">
        <v>2022</v>
      </c>
      <c r="G468" t="s">
        <v>78</v>
      </c>
      <c r="H468" t="s">
        <v>82</v>
      </c>
      <c r="I468" s="48">
        <v>1500</v>
      </c>
      <c r="J468" s="35">
        <v>0.05</v>
      </c>
    </row>
    <row r="469" spans="6:10" x14ac:dyDescent="0.2">
      <c r="F469">
        <v>2021</v>
      </c>
      <c r="G469" t="s">
        <v>77</v>
      </c>
      <c r="H469" t="s">
        <v>89</v>
      </c>
      <c r="I469" s="48">
        <v>1600</v>
      </c>
      <c r="J469" s="35">
        <v>0.25</v>
      </c>
    </row>
    <row r="470" spans="6:10" x14ac:dyDescent="0.2">
      <c r="F470">
        <v>2022</v>
      </c>
      <c r="G470" t="s">
        <v>75</v>
      </c>
      <c r="H470" t="s">
        <v>95</v>
      </c>
      <c r="I470" s="48">
        <v>700</v>
      </c>
      <c r="J470" s="35">
        <v>0.25</v>
      </c>
    </row>
    <row r="471" spans="6:10" x14ac:dyDescent="0.2">
      <c r="F471">
        <v>2020</v>
      </c>
      <c r="G471" t="s">
        <v>77</v>
      </c>
      <c r="H471" t="s">
        <v>81</v>
      </c>
      <c r="I471" s="48">
        <v>1300</v>
      </c>
      <c r="J471" s="35">
        <v>0.2</v>
      </c>
    </row>
    <row r="472" spans="6:10" x14ac:dyDescent="0.2">
      <c r="F472">
        <v>2022</v>
      </c>
      <c r="G472" t="s">
        <v>76</v>
      </c>
      <c r="H472" t="s">
        <v>84</v>
      </c>
      <c r="I472" s="48">
        <v>1300</v>
      </c>
      <c r="J472" s="35">
        <v>0.4</v>
      </c>
    </row>
    <row r="473" spans="6:10" x14ac:dyDescent="0.2">
      <c r="F473">
        <v>2020</v>
      </c>
      <c r="G473" t="s">
        <v>76</v>
      </c>
      <c r="H473" t="s">
        <v>80</v>
      </c>
      <c r="I473" s="48">
        <v>3700</v>
      </c>
      <c r="J473" s="35">
        <v>0.8</v>
      </c>
    </row>
    <row r="474" spans="6:10" x14ac:dyDescent="0.2">
      <c r="F474">
        <v>2020</v>
      </c>
      <c r="G474" t="s">
        <v>75</v>
      </c>
      <c r="H474" t="s">
        <v>83</v>
      </c>
      <c r="I474" s="48">
        <v>1600</v>
      </c>
      <c r="J474" s="35">
        <v>0.05</v>
      </c>
    </row>
    <row r="475" spans="6:10" x14ac:dyDescent="0.2">
      <c r="F475">
        <v>2022</v>
      </c>
      <c r="G475" t="s">
        <v>76</v>
      </c>
      <c r="H475" t="s">
        <v>92</v>
      </c>
      <c r="I475" s="48">
        <v>3300</v>
      </c>
      <c r="J475" s="35">
        <v>0.7</v>
      </c>
    </row>
    <row r="476" spans="6:10" x14ac:dyDescent="0.2">
      <c r="F476">
        <v>2020</v>
      </c>
      <c r="G476" t="s">
        <v>75</v>
      </c>
      <c r="H476" t="s">
        <v>79</v>
      </c>
      <c r="I476" s="48">
        <v>1700</v>
      </c>
      <c r="J476" s="35">
        <v>0.25</v>
      </c>
    </row>
    <row r="477" spans="6:10" x14ac:dyDescent="0.2">
      <c r="F477">
        <v>2020</v>
      </c>
      <c r="G477" t="s">
        <v>75</v>
      </c>
      <c r="H477" t="s">
        <v>83</v>
      </c>
      <c r="I477" s="48">
        <v>1900</v>
      </c>
      <c r="J477" s="35">
        <v>0.15</v>
      </c>
    </row>
    <row r="478" spans="6:10" x14ac:dyDescent="0.2">
      <c r="F478">
        <v>2022</v>
      </c>
      <c r="G478" t="s">
        <v>76</v>
      </c>
      <c r="H478" t="s">
        <v>80</v>
      </c>
      <c r="I478" s="48">
        <v>3900</v>
      </c>
      <c r="J478" s="35">
        <v>0.3</v>
      </c>
    </row>
    <row r="479" spans="6:10" x14ac:dyDescent="0.2">
      <c r="F479">
        <v>2020</v>
      </c>
      <c r="G479" t="s">
        <v>75</v>
      </c>
      <c r="H479" t="s">
        <v>91</v>
      </c>
      <c r="I479" s="48">
        <v>2900</v>
      </c>
      <c r="J479" s="35">
        <v>0.5</v>
      </c>
    </row>
    <row r="480" spans="6:10" x14ac:dyDescent="0.2">
      <c r="F480">
        <v>2022</v>
      </c>
      <c r="G480" t="s">
        <v>75</v>
      </c>
      <c r="H480" t="s">
        <v>87</v>
      </c>
      <c r="I480" s="48">
        <v>600</v>
      </c>
      <c r="J480" s="35">
        <v>0.45</v>
      </c>
    </row>
    <row r="481" spans="6:10" x14ac:dyDescent="0.2">
      <c r="F481">
        <v>2020</v>
      </c>
      <c r="G481" t="s">
        <v>77</v>
      </c>
      <c r="H481" t="s">
        <v>85</v>
      </c>
      <c r="I481" s="48">
        <v>1600</v>
      </c>
      <c r="J481" s="35">
        <v>1</v>
      </c>
    </row>
    <row r="482" spans="6:10" x14ac:dyDescent="0.2">
      <c r="F482">
        <v>2021</v>
      </c>
      <c r="G482" t="s">
        <v>76</v>
      </c>
      <c r="H482" t="s">
        <v>84</v>
      </c>
      <c r="I482" s="48">
        <v>1600</v>
      </c>
      <c r="J482" s="35">
        <v>0.25</v>
      </c>
    </row>
    <row r="483" spans="6:10" x14ac:dyDescent="0.2">
      <c r="F483">
        <v>2020</v>
      </c>
      <c r="G483" t="s">
        <v>77</v>
      </c>
      <c r="H483" t="s">
        <v>93</v>
      </c>
      <c r="I483" s="48">
        <v>1000</v>
      </c>
      <c r="J483" s="35">
        <v>0.5</v>
      </c>
    </row>
    <row r="484" spans="6:10" x14ac:dyDescent="0.2">
      <c r="F484">
        <v>2020</v>
      </c>
      <c r="G484" t="s">
        <v>76</v>
      </c>
      <c r="H484" t="s">
        <v>80</v>
      </c>
      <c r="I484" s="48">
        <v>3800</v>
      </c>
      <c r="J484" s="35">
        <v>0.5</v>
      </c>
    </row>
    <row r="485" spans="6:10" x14ac:dyDescent="0.2">
      <c r="F485">
        <v>2021</v>
      </c>
      <c r="G485" t="s">
        <v>78</v>
      </c>
      <c r="H485" t="s">
        <v>82</v>
      </c>
      <c r="I485" s="48">
        <v>1700</v>
      </c>
      <c r="J485" s="35">
        <v>0.45</v>
      </c>
    </row>
    <row r="486" spans="6:10" x14ac:dyDescent="0.2">
      <c r="F486">
        <v>2022</v>
      </c>
      <c r="G486" t="s">
        <v>76</v>
      </c>
      <c r="H486" t="s">
        <v>84</v>
      </c>
      <c r="I486" s="48">
        <v>2700</v>
      </c>
      <c r="J486" s="35">
        <v>0.25</v>
      </c>
    </row>
    <row r="487" spans="6:10" x14ac:dyDescent="0.2">
      <c r="F487">
        <v>2021</v>
      </c>
      <c r="G487" t="s">
        <v>76</v>
      </c>
      <c r="H487" t="s">
        <v>84</v>
      </c>
      <c r="I487" s="48">
        <v>1100</v>
      </c>
      <c r="J487" s="35">
        <v>0.2</v>
      </c>
    </row>
    <row r="488" spans="6:10" x14ac:dyDescent="0.2">
      <c r="F488">
        <v>2021</v>
      </c>
      <c r="G488" t="s">
        <v>77</v>
      </c>
      <c r="H488" t="s">
        <v>93</v>
      </c>
      <c r="I488" s="48">
        <v>2800</v>
      </c>
      <c r="J488" s="35">
        <v>0.8</v>
      </c>
    </row>
    <row r="489" spans="6:10" x14ac:dyDescent="0.2">
      <c r="F489">
        <v>2021</v>
      </c>
      <c r="G489" t="s">
        <v>75</v>
      </c>
      <c r="H489" t="s">
        <v>83</v>
      </c>
      <c r="I489" s="48">
        <v>1300</v>
      </c>
      <c r="J489" s="35">
        <v>0.05</v>
      </c>
    </row>
    <row r="490" spans="6:10" x14ac:dyDescent="0.2">
      <c r="F490">
        <v>2022</v>
      </c>
      <c r="G490" t="s">
        <v>78</v>
      </c>
      <c r="H490" t="s">
        <v>102</v>
      </c>
      <c r="I490" s="48">
        <v>2000</v>
      </c>
      <c r="J490" s="35">
        <v>0.55000000000000004</v>
      </c>
    </row>
    <row r="491" spans="6:10" x14ac:dyDescent="0.2">
      <c r="F491">
        <v>2021</v>
      </c>
      <c r="G491" t="s">
        <v>78</v>
      </c>
      <c r="H491" t="s">
        <v>90</v>
      </c>
      <c r="I491" s="48">
        <v>2200</v>
      </c>
      <c r="J491" s="35">
        <v>0.4</v>
      </c>
    </row>
    <row r="492" spans="6:10" x14ac:dyDescent="0.2">
      <c r="F492">
        <v>2022</v>
      </c>
      <c r="G492" t="s">
        <v>78</v>
      </c>
      <c r="H492" t="s">
        <v>102</v>
      </c>
      <c r="I492" s="48">
        <v>1600</v>
      </c>
      <c r="J492" s="35">
        <v>0.6</v>
      </c>
    </row>
    <row r="493" spans="6:10" x14ac:dyDescent="0.2">
      <c r="F493">
        <v>2020</v>
      </c>
      <c r="G493" t="s">
        <v>77</v>
      </c>
      <c r="H493" t="s">
        <v>96</v>
      </c>
      <c r="I493" s="48">
        <v>3400</v>
      </c>
      <c r="J493" s="35">
        <v>0.9</v>
      </c>
    </row>
    <row r="494" spans="6:10" x14ac:dyDescent="0.2">
      <c r="F494">
        <v>2022</v>
      </c>
      <c r="G494" t="s">
        <v>77</v>
      </c>
      <c r="H494" t="s">
        <v>81</v>
      </c>
      <c r="I494" s="48">
        <v>3700</v>
      </c>
      <c r="J494" s="35">
        <v>0.75</v>
      </c>
    </row>
    <row r="495" spans="6:10" x14ac:dyDescent="0.2">
      <c r="F495">
        <v>2022</v>
      </c>
      <c r="G495" t="s">
        <v>77</v>
      </c>
      <c r="H495" t="s">
        <v>89</v>
      </c>
      <c r="I495" s="48">
        <v>100</v>
      </c>
      <c r="J495" s="35">
        <v>0.4</v>
      </c>
    </row>
    <row r="496" spans="6:10" x14ac:dyDescent="0.2">
      <c r="F496">
        <v>2022</v>
      </c>
      <c r="G496" t="s">
        <v>78</v>
      </c>
      <c r="H496" t="s">
        <v>94</v>
      </c>
      <c r="I496" s="48">
        <v>2700</v>
      </c>
      <c r="J496" s="35">
        <v>0.1</v>
      </c>
    </row>
    <row r="497" spans="6:10" x14ac:dyDescent="0.2">
      <c r="F497">
        <v>2020</v>
      </c>
      <c r="G497" t="s">
        <v>76</v>
      </c>
      <c r="H497" t="s">
        <v>88</v>
      </c>
      <c r="I497" s="48">
        <v>2200</v>
      </c>
      <c r="J497" s="35">
        <v>0.45</v>
      </c>
    </row>
    <row r="498" spans="6:10" x14ac:dyDescent="0.2">
      <c r="F498">
        <v>2022</v>
      </c>
      <c r="G498" t="s">
        <v>78</v>
      </c>
      <c r="H498" t="s">
        <v>102</v>
      </c>
      <c r="I498" s="48">
        <v>900</v>
      </c>
      <c r="J498" s="35">
        <v>0.2</v>
      </c>
    </row>
    <row r="499" spans="6:10" x14ac:dyDescent="0.2">
      <c r="F499">
        <v>2022</v>
      </c>
      <c r="G499" t="s">
        <v>77</v>
      </c>
      <c r="H499" t="s">
        <v>99</v>
      </c>
      <c r="I499" s="48">
        <v>2700</v>
      </c>
      <c r="J499" s="35">
        <v>0.1</v>
      </c>
    </row>
    <row r="500" spans="6:10" x14ac:dyDescent="0.2">
      <c r="F500">
        <v>2020</v>
      </c>
      <c r="G500" t="s">
        <v>77</v>
      </c>
      <c r="H500" t="s">
        <v>101</v>
      </c>
      <c r="I500" s="48">
        <v>2700</v>
      </c>
      <c r="J500" s="35">
        <v>0.95</v>
      </c>
    </row>
    <row r="501" spans="6:10" x14ac:dyDescent="0.2">
      <c r="F501">
        <v>2022</v>
      </c>
      <c r="G501" t="s">
        <v>77</v>
      </c>
      <c r="H501" t="s">
        <v>101</v>
      </c>
      <c r="I501" s="48">
        <v>3000</v>
      </c>
      <c r="J501" s="35">
        <v>0.85</v>
      </c>
    </row>
    <row r="502" spans="6:10" x14ac:dyDescent="0.2">
      <c r="F502">
        <v>2022</v>
      </c>
      <c r="G502" t="s">
        <v>77</v>
      </c>
      <c r="H502" t="s">
        <v>89</v>
      </c>
      <c r="I502" s="48">
        <v>700</v>
      </c>
      <c r="J502" s="35">
        <v>0.05</v>
      </c>
    </row>
    <row r="503" spans="6:10" x14ac:dyDescent="0.2">
      <c r="F503">
        <v>2020</v>
      </c>
      <c r="G503" t="s">
        <v>75</v>
      </c>
      <c r="H503" t="s">
        <v>83</v>
      </c>
      <c r="I503" s="48">
        <v>2200</v>
      </c>
      <c r="J503" s="35">
        <v>0.9</v>
      </c>
    </row>
    <row r="504" spans="6:10" x14ac:dyDescent="0.2">
      <c r="F504">
        <v>2021</v>
      </c>
      <c r="G504" t="s">
        <v>75</v>
      </c>
      <c r="H504" t="s">
        <v>98</v>
      </c>
      <c r="I504" s="48">
        <v>4000</v>
      </c>
      <c r="J504" s="35">
        <v>0.1</v>
      </c>
    </row>
    <row r="505" spans="6:10" x14ac:dyDescent="0.2">
      <c r="F505">
        <v>2020</v>
      </c>
      <c r="G505" t="s">
        <v>76</v>
      </c>
      <c r="H505" t="s">
        <v>88</v>
      </c>
      <c r="I505" s="48">
        <v>100</v>
      </c>
      <c r="J505" s="35">
        <v>0.15</v>
      </c>
    </row>
    <row r="506" spans="6:10" x14ac:dyDescent="0.2">
      <c r="F506">
        <v>2021</v>
      </c>
      <c r="G506" t="s">
        <v>75</v>
      </c>
      <c r="H506" t="s">
        <v>87</v>
      </c>
      <c r="I506" s="48">
        <v>300</v>
      </c>
      <c r="J506" s="35">
        <v>0.35</v>
      </c>
    </row>
    <row r="507" spans="6:10" x14ac:dyDescent="0.2">
      <c r="F507">
        <v>2022</v>
      </c>
      <c r="G507" t="s">
        <v>78</v>
      </c>
      <c r="H507" t="s">
        <v>90</v>
      </c>
      <c r="I507" s="48">
        <v>800</v>
      </c>
      <c r="J507" s="35">
        <v>0.85</v>
      </c>
    </row>
    <row r="508" spans="6:10" x14ac:dyDescent="0.2">
      <c r="F508">
        <v>2021</v>
      </c>
      <c r="G508" t="s">
        <v>76</v>
      </c>
      <c r="H508" t="s">
        <v>92</v>
      </c>
      <c r="I508" s="48">
        <v>1800</v>
      </c>
      <c r="J508" s="35">
        <v>0.85</v>
      </c>
    </row>
    <row r="509" spans="6:10" x14ac:dyDescent="0.2">
      <c r="F509">
        <v>2020</v>
      </c>
      <c r="G509" t="s">
        <v>75</v>
      </c>
      <c r="H509" t="s">
        <v>91</v>
      </c>
      <c r="I509" s="48">
        <v>1900</v>
      </c>
      <c r="J509" s="35">
        <v>0.15</v>
      </c>
    </row>
    <row r="510" spans="6:10" x14ac:dyDescent="0.2">
      <c r="F510">
        <v>2021</v>
      </c>
      <c r="G510" t="s">
        <v>75</v>
      </c>
      <c r="H510" t="s">
        <v>79</v>
      </c>
      <c r="I510" s="48">
        <v>2000</v>
      </c>
      <c r="J510" s="35">
        <v>0.2</v>
      </c>
    </row>
    <row r="511" spans="6:10" x14ac:dyDescent="0.2">
      <c r="F511">
        <v>2020</v>
      </c>
      <c r="G511" t="s">
        <v>76</v>
      </c>
      <c r="H511" t="s">
        <v>88</v>
      </c>
      <c r="I511" s="48">
        <v>200</v>
      </c>
      <c r="J511" s="35">
        <v>0.35</v>
      </c>
    </row>
    <row r="512" spans="6:10" x14ac:dyDescent="0.2">
      <c r="F512">
        <v>2022</v>
      </c>
      <c r="G512" t="s">
        <v>77</v>
      </c>
      <c r="H512" t="s">
        <v>85</v>
      </c>
      <c r="I512" s="48">
        <v>100</v>
      </c>
      <c r="J512" s="35">
        <v>0.35</v>
      </c>
    </row>
    <row r="513" spans="6:10" x14ac:dyDescent="0.2">
      <c r="F513">
        <v>2022</v>
      </c>
      <c r="G513" t="s">
        <v>77</v>
      </c>
      <c r="H513" t="s">
        <v>85</v>
      </c>
      <c r="I513" s="48">
        <v>700</v>
      </c>
      <c r="J513" s="35">
        <v>0.85</v>
      </c>
    </row>
    <row r="514" spans="6:10" x14ac:dyDescent="0.2">
      <c r="F514">
        <v>2022</v>
      </c>
      <c r="G514" t="s">
        <v>76</v>
      </c>
      <c r="H514" t="s">
        <v>92</v>
      </c>
      <c r="I514" s="48">
        <v>200</v>
      </c>
      <c r="J514" s="35">
        <v>0.9</v>
      </c>
    </row>
    <row r="515" spans="6:10" x14ac:dyDescent="0.2">
      <c r="F515">
        <v>2020</v>
      </c>
      <c r="G515" t="s">
        <v>78</v>
      </c>
      <c r="H515" t="s">
        <v>100</v>
      </c>
      <c r="I515" s="48">
        <v>2600</v>
      </c>
      <c r="J515" s="35">
        <v>0.9</v>
      </c>
    </row>
    <row r="516" spans="6:10" x14ac:dyDescent="0.2">
      <c r="F516">
        <v>2022</v>
      </c>
      <c r="G516" t="s">
        <v>75</v>
      </c>
      <c r="H516" t="s">
        <v>98</v>
      </c>
      <c r="I516" s="48">
        <v>2600</v>
      </c>
      <c r="J516" s="35">
        <v>0.8</v>
      </c>
    </row>
    <row r="517" spans="6:10" x14ac:dyDescent="0.2">
      <c r="F517">
        <v>2022</v>
      </c>
      <c r="G517" t="s">
        <v>76</v>
      </c>
      <c r="H517" t="s">
        <v>88</v>
      </c>
      <c r="I517" s="48">
        <v>3000</v>
      </c>
      <c r="J517" s="35">
        <v>0.6</v>
      </c>
    </row>
    <row r="518" spans="6:10" x14ac:dyDescent="0.2">
      <c r="F518">
        <v>2021</v>
      </c>
      <c r="G518" t="s">
        <v>77</v>
      </c>
      <c r="H518" t="s">
        <v>81</v>
      </c>
      <c r="I518" s="48">
        <v>1000</v>
      </c>
      <c r="J518" s="35">
        <v>0.3</v>
      </c>
    </row>
    <row r="519" spans="6:10" x14ac:dyDescent="0.2">
      <c r="F519">
        <v>2020</v>
      </c>
      <c r="G519" t="s">
        <v>78</v>
      </c>
      <c r="H519" t="s">
        <v>94</v>
      </c>
      <c r="I519" s="48">
        <v>4000</v>
      </c>
      <c r="J519" s="35">
        <v>0.5</v>
      </c>
    </row>
    <row r="520" spans="6:10" x14ac:dyDescent="0.2">
      <c r="F520">
        <v>2021</v>
      </c>
      <c r="G520" t="s">
        <v>78</v>
      </c>
      <c r="H520" t="s">
        <v>97</v>
      </c>
      <c r="I520" s="48">
        <v>400</v>
      </c>
      <c r="J520" s="35">
        <v>0.25</v>
      </c>
    </row>
    <row r="521" spans="6:10" x14ac:dyDescent="0.2">
      <c r="F521">
        <v>2022</v>
      </c>
      <c r="G521" t="s">
        <v>77</v>
      </c>
      <c r="H521" t="s">
        <v>101</v>
      </c>
      <c r="I521" s="48">
        <v>2900</v>
      </c>
      <c r="J521" s="35">
        <v>0.15</v>
      </c>
    </row>
    <row r="522" spans="6:10" x14ac:dyDescent="0.2">
      <c r="F522">
        <v>2020</v>
      </c>
      <c r="G522" t="s">
        <v>77</v>
      </c>
      <c r="H522" t="s">
        <v>93</v>
      </c>
      <c r="I522" s="48">
        <v>2100</v>
      </c>
      <c r="J522" s="35">
        <v>0.25</v>
      </c>
    </row>
    <row r="523" spans="6:10" x14ac:dyDescent="0.2">
      <c r="F523">
        <v>2021</v>
      </c>
      <c r="G523" t="s">
        <v>76</v>
      </c>
      <c r="H523" t="s">
        <v>80</v>
      </c>
      <c r="I523" s="48">
        <v>300</v>
      </c>
      <c r="J523" s="35">
        <v>0.8</v>
      </c>
    </row>
    <row r="524" spans="6:10" x14ac:dyDescent="0.2">
      <c r="F524">
        <v>2022</v>
      </c>
      <c r="G524" t="s">
        <v>75</v>
      </c>
      <c r="H524" t="s">
        <v>83</v>
      </c>
      <c r="I524" s="48">
        <v>3500</v>
      </c>
      <c r="J524" s="35">
        <v>0.75</v>
      </c>
    </row>
    <row r="525" spans="6:10" x14ac:dyDescent="0.2">
      <c r="F525">
        <v>2020</v>
      </c>
      <c r="G525" t="s">
        <v>77</v>
      </c>
      <c r="H525" t="s">
        <v>96</v>
      </c>
      <c r="I525" s="48">
        <v>1600</v>
      </c>
      <c r="J525" s="35">
        <v>0.3</v>
      </c>
    </row>
    <row r="526" spans="6:10" x14ac:dyDescent="0.2">
      <c r="F526">
        <v>2021</v>
      </c>
      <c r="G526" t="s">
        <v>76</v>
      </c>
      <c r="H526" t="s">
        <v>88</v>
      </c>
      <c r="I526" s="48">
        <v>900</v>
      </c>
      <c r="J526" s="35">
        <v>0.9</v>
      </c>
    </row>
    <row r="527" spans="6:10" x14ac:dyDescent="0.2">
      <c r="F527">
        <v>2021</v>
      </c>
      <c r="G527" t="s">
        <v>77</v>
      </c>
      <c r="H527" t="s">
        <v>85</v>
      </c>
      <c r="I527" s="48">
        <v>900</v>
      </c>
      <c r="J527" s="35">
        <v>0.15</v>
      </c>
    </row>
    <row r="528" spans="6:10" x14ac:dyDescent="0.2">
      <c r="F528">
        <v>2022</v>
      </c>
      <c r="G528" t="s">
        <v>75</v>
      </c>
      <c r="H528" t="s">
        <v>79</v>
      </c>
      <c r="I528" s="48">
        <v>3000</v>
      </c>
      <c r="J528" s="35">
        <v>0.65</v>
      </c>
    </row>
    <row r="529" spans="6:10" x14ac:dyDescent="0.2">
      <c r="F529">
        <v>2020</v>
      </c>
      <c r="G529" t="s">
        <v>78</v>
      </c>
      <c r="H529" t="s">
        <v>94</v>
      </c>
      <c r="I529" s="48">
        <v>1400</v>
      </c>
      <c r="J529" s="35">
        <v>0.5</v>
      </c>
    </row>
    <row r="530" spans="6:10" x14ac:dyDescent="0.2">
      <c r="F530">
        <v>2020</v>
      </c>
      <c r="G530" t="s">
        <v>76</v>
      </c>
      <c r="H530" t="s">
        <v>92</v>
      </c>
      <c r="I530" s="48">
        <v>2700</v>
      </c>
      <c r="J530" s="35">
        <v>0.25</v>
      </c>
    </row>
    <row r="531" spans="6:10" x14ac:dyDescent="0.2">
      <c r="F531">
        <v>2021</v>
      </c>
      <c r="G531" t="s">
        <v>78</v>
      </c>
      <c r="H531" t="s">
        <v>102</v>
      </c>
      <c r="I531" s="48">
        <v>2900</v>
      </c>
      <c r="J531" s="35">
        <v>0.8</v>
      </c>
    </row>
    <row r="532" spans="6:10" x14ac:dyDescent="0.2">
      <c r="F532">
        <v>2021</v>
      </c>
      <c r="G532" t="s">
        <v>77</v>
      </c>
      <c r="H532" t="s">
        <v>101</v>
      </c>
      <c r="I532" s="48">
        <v>2500</v>
      </c>
      <c r="J532" s="35">
        <v>0.8</v>
      </c>
    </row>
    <row r="533" spans="6:10" x14ac:dyDescent="0.2">
      <c r="F533">
        <v>2022</v>
      </c>
      <c r="G533" t="s">
        <v>78</v>
      </c>
      <c r="H533" t="s">
        <v>90</v>
      </c>
      <c r="I533" s="48">
        <v>2700</v>
      </c>
      <c r="J533" s="35">
        <v>0.2</v>
      </c>
    </row>
    <row r="534" spans="6:10" x14ac:dyDescent="0.2">
      <c r="F534">
        <v>2022</v>
      </c>
      <c r="G534" t="s">
        <v>77</v>
      </c>
      <c r="H534" t="s">
        <v>89</v>
      </c>
      <c r="I534" s="48">
        <v>1400</v>
      </c>
      <c r="J534" s="35">
        <v>0.75</v>
      </c>
    </row>
    <row r="535" spans="6:10" x14ac:dyDescent="0.2">
      <c r="F535">
        <v>2021</v>
      </c>
      <c r="G535" t="s">
        <v>78</v>
      </c>
      <c r="H535" t="s">
        <v>90</v>
      </c>
      <c r="I535" s="48">
        <v>1500</v>
      </c>
      <c r="J535" s="35">
        <v>0.65</v>
      </c>
    </row>
    <row r="536" spans="6:10" x14ac:dyDescent="0.2">
      <c r="F536">
        <v>2022</v>
      </c>
      <c r="G536" t="s">
        <v>76</v>
      </c>
      <c r="H536" t="s">
        <v>92</v>
      </c>
      <c r="I536" s="48">
        <v>2800</v>
      </c>
      <c r="J536" s="35">
        <v>0.55000000000000004</v>
      </c>
    </row>
    <row r="537" spans="6:10" x14ac:dyDescent="0.2">
      <c r="F537">
        <v>2020</v>
      </c>
      <c r="G537" t="s">
        <v>78</v>
      </c>
      <c r="H537" t="s">
        <v>82</v>
      </c>
      <c r="I537" s="48">
        <v>1100</v>
      </c>
      <c r="J537" s="35">
        <v>0.25</v>
      </c>
    </row>
    <row r="538" spans="6:10" x14ac:dyDescent="0.2">
      <c r="F538">
        <v>2020</v>
      </c>
      <c r="G538" t="s">
        <v>77</v>
      </c>
      <c r="H538" t="s">
        <v>101</v>
      </c>
      <c r="I538" s="48">
        <v>2300</v>
      </c>
      <c r="J538" s="35">
        <v>0.1</v>
      </c>
    </row>
    <row r="539" spans="6:10" x14ac:dyDescent="0.2">
      <c r="F539">
        <v>2022</v>
      </c>
      <c r="G539" t="s">
        <v>75</v>
      </c>
      <c r="H539" t="s">
        <v>98</v>
      </c>
      <c r="I539" s="48">
        <v>1400</v>
      </c>
      <c r="J539" s="35">
        <v>0.25</v>
      </c>
    </row>
    <row r="540" spans="6:10" x14ac:dyDescent="0.2">
      <c r="F540">
        <v>2021</v>
      </c>
      <c r="G540" t="s">
        <v>75</v>
      </c>
      <c r="H540" t="s">
        <v>98</v>
      </c>
      <c r="I540" s="48">
        <v>300</v>
      </c>
      <c r="J540" s="35">
        <v>0.1</v>
      </c>
    </row>
    <row r="541" spans="6:10" x14ac:dyDescent="0.2">
      <c r="F541">
        <v>2020</v>
      </c>
      <c r="G541" t="s">
        <v>77</v>
      </c>
      <c r="H541" t="s">
        <v>93</v>
      </c>
      <c r="I541" s="48">
        <v>2100</v>
      </c>
      <c r="J541" s="35">
        <v>0.55000000000000004</v>
      </c>
    </row>
    <row r="542" spans="6:10" x14ac:dyDescent="0.2">
      <c r="F542">
        <v>2020</v>
      </c>
      <c r="G542" t="s">
        <v>77</v>
      </c>
      <c r="H542" t="s">
        <v>101</v>
      </c>
      <c r="I542" s="48">
        <v>1000</v>
      </c>
      <c r="J542" s="35">
        <v>0.55000000000000004</v>
      </c>
    </row>
    <row r="543" spans="6:10" x14ac:dyDescent="0.2">
      <c r="F543">
        <v>2022</v>
      </c>
      <c r="G543" t="s">
        <v>76</v>
      </c>
      <c r="H543" t="s">
        <v>92</v>
      </c>
      <c r="I543" s="48">
        <v>2200</v>
      </c>
      <c r="J543" s="35">
        <v>0.1</v>
      </c>
    </row>
    <row r="544" spans="6:10" x14ac:dyDescent="0.2">
      <c r="F544">
        <v>2022</v>
      </c>
      <c r="G544" t="s">
        <v>75</v>
      </c>
      <c r="H544" t="s">
        <v>91</v>
      </c>
      <c r="I544" s="48">
        <v>1800</v>
      </c>
      <c r="J544" s="35">
        <v>0.8</v>
      </c>
    </row>
    <row r="545" spans="6:10" x14ac:dyDescent="0.2">
      <c r="F545">
        <v>2021</v>
      </c>
      <c r="G545" t="s">
        <v>77</v>
      </c>
      <c r="H545" t="s">
        <v>103</v>
      </c>
      <c r="I545" s="48">
        <v>2800</v>
      </c>
      <c r="J545" s="35">
        <v>0.45</v>
      </c>
    </row>
    <row r="546" spans="6:10" x14ac:dyDescent="0.2">
      <c r="F546">
        <v>2021</v>
      </c>
      <c r="G546" t="s">
        <v>75</v>
      </c>
      <c r="H546" t="s">
        <v>87</v>
      </c>
      <c r="I546" s="48">
        <v>500</v>
      </c>
      <c r="J546" s="35">
        <v>0.25</v>
      </c>
    </row>
    <row r="547" spans="6:10" x14ac:dyDescent="0.2">
      <c r="F547">
        <v>2022</v>
      </c>
      <c r="G547" t="s">
        <v>78</v>
      </c>
      <c r="H547" t="s">
        <v>100</v>
      </c>
      <c r="I547" s="48">
        <v>2200</v>
      </c>
      <c r="J547" s="35">
        <v>1</v>
      </c>
    </row>
    <row r="548" spans="6:10" x14ac:dyDescent="0.2">
      <c r="F548">
        <v>2020</v>
      </c>
      <c r="G548" t="s">
        <v>76</v>
      </c>
      <c r="H548" t="s">
        <v>80</v>
      </c>
      <c r="I548" s="48">
        <v>900</v>
      </c>
      <c r="J548" s="35">
        <v>0.8</v>
      </c>
    </row>
    <row r="549" spans="6:10" x14ac:dyDescent="0.2">
      <c r="F549">
        <v>2020</v>
      </c>
      <c r="G549" t="s">
        <v>75</v>
      </c>
      <c r="H549" t="s">
        <v>87</v>
      </c>
      <c r="I549" s="48">
        <v>900</v>
      </c>
      <c r="J549" s="35">
        <v>0.15</v>
      </c>
    </row>
    <row r="550" spans="6:10" x14ac:dyDescent="0.2">
      <c r="F550">
        <v>2022</v>
      </c>
      <c r="G550" t="s">
        <v>77</v>
      </c>
      <c r="H550" t="s">
        <v>93</v>
      </c>
      <c r="I550" s="48">
        <v>3900</v>
      </c>
      <c r="J550" s="35">
        <v>0.3</v>
      </c>
    </row>
    <row r="551" spans="6:10" x14ac:dyDescent="0.2">
      <c r="F551">
        <v>2022</v>
      </c>
      <c r="G551" t="s">
        <v>75</v>
      </c>
      <c r="H551" t="s">
        <v>98</v>
      </c>
      <c r="I551" s="48">
        <v>2000</v>
      </c>
      <c r="J551" s="35">
        <v>0.1</v>
      </c>
    </row>
    <row r="552" spans="6:10" x14ac:dyDescent="0.2">
      <c r="F552">
        <v>2021</v>
      </c>
      <c r="G552" t="s">
        <v>76</v>
      </c>
      <c r="H552" t="s">
        <v>84</v>
      </c>
      <c r="I552" s="48">
        <v>2700</v>
      </c>
      <c r="J552" s="35">
        <v>0.55000000000000004</v>
      </c>
    </row>
    <row r="553" spans="6:10" x14ac:dyDescent="0.2">
      <c r="F553">
        <v>2022</v>
      </c>
      <c r="G553" t="s">
        <v>78</v>
      </c>
      <c r="H553" t="s">
        <v>97</v>
      </c>
      <c r="I553" s="48">
        <v>3700</v>
      </c>
      <c r="J553" s="35">
        <v>0.95</v>
      </c>
    </row>
    <row r="554" spans="6:10" x14ac:dyDescent="0.2">
      <c r="F554">
        <v>2021</v>
      </c>
      <c r="G554" t="s">
        <v>77</v>
      </c>
      <c r="H554" t="s">
        <v>99</v>
      </c>
      <c r="I554" s="48">
        <v>1300</v>
      </c>
      <c r="J554" s="35">
        <v>0.4</v>
      </c>
    </row>
    <row r="555" spans="6:10" x14ac:dyDescent="0.2">
      <c r="F555">
        <v>2022</v>
      </c>
      <c r="G555" t="s">
        <v>77</v>
      </c>
      <c r="H555" t="s">
        <v>85</v>
      </c>
      <c r="I555" s="48">
        <v>3900</v>
      </c>
      <c r="J555" s="35">
        <v>0.35</v>
      </c>
    </row>
    <row r="556" spans="6:10" x14ac:dyDescent="0.2">
      <c r="F556">
        <v>2020</v>
      </c>
      <c r="G556" t="s">
        <v>77</v>
      </c>
      <c r="H556" t="s">
        <v>99</v>
      </c>
      <c r="I556" s="48">
        <v>3400</v>
      </c>
      <c r="J556" s="35">
        <v>0.75</v>
      </c>
    </row>
    <row r="557" spans="6:10" x14ac:dyDescent="0.2">
      <c r="F557">
        <v>2021</v>
      </c>
      <c r="G557" t="s">
        <v>77</v>
      </c>
      <c r="H557" t="s">
        <v>101</v>
      </c>
      <c r="I557" s="48">
        <v>2100</v>
      </c>
      <c r="J557" s="35">
        <v>0.7</v>
      </c>
    </row>
    <row r="558" spans="6:10" x14ac:dyDescent="0.2">
      <c r="F558">
        <v>2022</v>
      </c>
      <c r="G558" t="s">
        <v>75</v>
      </c>
      <c r="H558" t="s">
        <v>79</v>
      </c>
      <c r="I558" s="48">
        <v>1500</v>
      </c>
      <c r="J558" s="35">
        <v>0.85</v>
      </c>
    </row>
    <row r="559" spans="6:10" x14ac:dyDescent="0.2">
      <c r="F559">
        <v>2020</v>
      </c>
      <c r="G559" t="s">
        <v>78</v>
      </c>
      <c r="H559" t="s">
        <v>90</v>
      </c>
      <c r="I559" s="48">
        <v>3500</v>
      </c>
      <c r="J559" s="35">
        <v>0.55000000000000004</v>
      </c>
    </row>
    <row r="560" spans="6:10" x14ac:dyDescent="0.2">
      <c r="F560">
        <v>2021</v>
      </c>
      <c r="G560" t="s">
        <v>78</v>
      </c>
      <c r="H560" t="s">
        <v>90</v>
      </c>
      <c r="I560" s="48">
        <v>2900</v>
      </c>
      <c r="J560" s="35">
        <v>0.6</v>
      </c>
    </row>
    <row r="561" spans="6:10" x14ac:dyDescent="0.2">
      <c r="F561">
        <v>2021</v>
      </c>
      <c r="G561" t="s">
        <v>78</v>
      </c>
      <c r="H561" t="s">
        <v>82</v>
      </c>
      <c r="I561" s="48">
        <v>3500</v>
      </c>
      <c r="J561" s="35">
        <v>0.2</v>
      </c>
    </row>
    <row r="562" spans="6:10" x14ac:dyDescent="0.2">
      <c r="F562">
        <v>2021</v>
      </c>
      <c r="G562" t="s">
        <v>76</v>
      </c>
      <c r="H562" t="s">
        <v>92</v>
      </c>
      <c r="I562" s="48">
        <v>1100</v>
      </c>
      <c r="J562" s="35">
        <v>0.1</v>
      </c>
    </row>
    <row r="563" spans="6:10" x14ac:dyDescent="0.2">
      <c r="F563">
        <v>2022</v>
      </c>
      <c r="G563" t="s">
        <v>75</v>
      </c>
      <c r="H563" t="s">
        <v>91</v>
      </c>
      <c r="I563" s="48">
        <v>2400</v>
      </c>
      <c r="J563" s="35">
        <v>0.35</v>
      </c>
    </row>
    <row r="564" spans="6:10" x14ac:dyDescent="0.2">
      <c r="F564">
        <v>2021</v>
      </c>
      <c r="G564" t="s">
        <v>77</v>
      </c>
      <c r="H564" t="s">
        <v>101</v>
      </c>
      <c r="I564" s="48">
        <v>400</v>
      </c>
      <c r="J564" s="35">
        <v>0.5</v>
      </c>
    </row>
    <row r="565" spans="6:10" x14ac:dyDescent="0.2">
      <c r="F565">
        <v>2022</v>
      </c>
      <c r="G565" t="s">
        <v>76</v>
      </c>
      <c r="H565" t="s">
        <v>84</v>
      </c>
      <c r="I565" s="48">
        <v>1200</v>
      </c>
      <c r="J565" s="35">
        <v>0.3</v>
      </c>
    </row>
    <row r="566" spans="6:10" x14ac:dyDescent="0.2">
      <c r="F566">
        <v>2022</v>
      </c>
      <c r="G566" t="s">
        <v>78</v>
      </c>
      <c r="H566" t="s">
        <v>86</v>
      </c>
      <c r="I566" s="48">
        <v>2500</v>
      </c>
      <c r="J566" s="35">
        <v>0.25</v>
      </c>
    </row>
    <row r="567" spans="6:10" x14ac:dyDescent="0.2">
      <c r="F567">
        <v>2020</v>
      </c>
      <c r="G567" t="s">
        <v>78</v>
      </c>
      <c r="H567" t="s">
        <v>90</v>
      </c>
      <c r="I567" s="48">
        <v>1200</v>
      </c>
      <c r="J567" s="35">
        <v>1</v>
      </c>
    </row>
    <row r="568" spans="6:10" x14ac:dyDescent="0.2">
      <c r="F568">
        <v>2020</v>
      </c>
      <c r="G568" t="s">
        <v>76</v>
      </c>
      <c r="H568" t="s">
        <v>80</v>
      </c>
      <c r="I568" s="48">
        <v>800</v>
      </c>
      <c r="J568" s="35">
        <v>0.65</v>
      </c>
    </row>
    <row r="569" spans="6:10" x14ac:dyDescent="0.2">
      <c r="F569">
        <v>2020</v>
      </c>
      <c r="G569" t="s">
        <v>78</v>
      </c>
      <c r="H569" t="s">
        <v>100</v>
      </c>
      <c r="I569" s="48">
        <v>500</v>
      </c>
      <c r="J569" s="35">
        <v>0.5</v>
      </c>
    </row>
    <row r="570" spans="6:10" x14ac:dyDescent="0.2">
      <c r="F570">
        <v>2021</v>
      </c>
      <c r="G570" t="s">
        <v>77</v>
      </c>
      <c r="H570" t="s">
        <v>103</v>
      </c>
      <c r="I570" s="48">
        <v>3300</v>
      </c>
      <c r="J570" s="35">
        <v>0.2</v>
      </c>
    </row>
    <row r="571" spans="6:10" x14ac:dyDescent="0.2">
      <c r="F571">
        <v>2022</v>
      </c>
      <c r="G571" t="s">
        <v>75</v>
      </c>
      <c r="H571" t="s">
        <v>95</v>
      </c>
      <c r="I571" s="48">
        <v>2900</v>
      </c>
      <c r="J571" s="35">
        <v>0.85</v>
      </c>
    </row>
    <row r="572" spans="6:10" x14ac:dyDescent="0.2">
      <c r="F572">
        <v>2021</v>
      </c>
      <c r="G572" t="s">
        <v>77</v>
      </c>
      <c r="H572" t="s">
        <v>99</v>
      </c>
      <c r="I572" s="48">
        <v>2300</v>
      </c>
      <c r="J572" s="35">
        <v>0.5</v>
      </c>
    </row>
    <row r="573" spans="6:10" x14ac:dyDescent="0.2">
      <c r="F573">
        <v>2020</v>
      </c>
      <c r="G573" t="s">
        <v>76</v>
      </c>
      <c r="H573" t="s">
        <v>92</v>
      </c>
      <c r="I573" s="48">
        <v>3500</v>
      </c>
      <c r="J573" s="35">
        <v>0.85</v>
      </c>
    </row>
    <row r="574" spans="6:10" x14ac:dyDescent="0.2">
      <c r="F574">
        <v>2021</v>
      </c>
      <c r="G574" t="s">
        <v>77</v>
      </c>
      <c r="H574" t="s">
        <v>96</v>
      </c>
      <c r="I574" s="48">
        <v>500</v>
      </c>
      <c r="J574" s="35">
        <v>0.5</v>
      </c>
    </row>
    <row r="575" spans="6:10" x14ac:dyDescent="0.2">
      <c r="F575">
        <v>2021</v>
      </c>
      <c r="G575" t="s">
        <v>77</v>
      </c>
      <c r="H575" t="s">
        <v>96</v>
      </c>
      <c r="I575" s="48">
        <v>3600</v>
      </c>
      <c r="J575" s="35">
        <v>0.65</v>
      </c>
    </row>
    <row r="576" spans="6:10" x14ac:dyDescent="0.2">
      <c r="F576">
        <v>2021</v>
      </c>
      <c r="G576" t="s">
        <v>78</v>
      </c>
      <c r="H576" t="s">
        <v>102</v>
      </c>
      <c r="I576" s="48">
        <v>600</v>
      </c>
      <c r="J576" s="35">
        <v>0.5</v>
      </c>
    </row>
    <row r="577" spans="6:10" x14ac:dyDescent="0.2">
      <c r="F577">
        <v>2020</v>
      </c>
      <c r="G577" t="s">
        <v>75</v>
      </c>
      <c r="H577" t="s">
        <v>87</v>
      </c>
      <c r="I577" s="48">
        <v>3500</v>
      </c>
      <c r="J577" s="35">
        <v>0.8</v>
      </c>
    </row>
    <row r="578" spans="6:10" x14ac:dyDescent="0.2">
      <c r="F578">
        <v>2020</v>
      </c>
      <c r="G578" t="s">
        <v>75</v>
      </c>
      <c r="H578" t="s">
        <v>79</v>
      </c>
      <c r="I578" s="48">
        <v>1000</v>
      </c>
      <c r="J578" s="35">
        <v>0.55000000000000004</v>
      </c>
    </row>
    <row r="579" spans="6:10" x14ac:dyDescent="0.2">
      <c r="F579">
        <v>2022</v>
      </c>
      <c r="G579" t="s">
        <v>76</v>
      </c>
      <c r="H579" t="s">
        <v>88</v>
      </c>
      <c r="I579" s="48">
        <v>1000</v>
      </c>
      <c r="J579" s="35">
        <v>0.25</v>
      </c>
    </row>
    <row r="580" spans="6:10" x14ac:dyDescent="0.2">
      <c r="F580">
        <v>2020</v>
      </c>
      <c r="G580" t="s">
        <v>78</v>
      </c>
      <c r="H580" t="s">
        <v>82</v>
      </c>
      <c r="I580" s="48">
        <v>3100</v>
      </c>
      <c r="J580" s="35">
        <v>0.7</v>
      </c>
    </row>
    <row r="581" spans="6:10" x14ac:dyDescent="0.2">
      <c r="F581">
        <v>2020</v>
      </c>
      <c r="G581" t="s">
        <v>78</v>
      </c>
      <c r="H581" t="s">
        <v>86</v>
      </c>
      <c r="I581" s="48">
        <v>2200</v>
      </c>
      <c r="J581" s="35">
        <v>0.25</v>
      </c>
    </row>
    <row r="582" spans="6:10" x14ac:dyDescent="0.2">
      <c r="F582">
        <v>2021</v>
      </c>
      <c r="G582" t="s">
        <v>78</v>
      </c>
      <c r="H582" t="s">
        <v>102</v>
      </c>
      <c r="I582" s="48">
        <v>1300</v>
      </c>
      <c r="J582" s="35">
        <v>1</v>
      </c>
    </row>
    <row r="583" spans="6:10" x14ac:dyDescent="0.2">
      <c r="F583">
        <v>2020</v>
      </c>
      <c r="G583" t="s">
        <v>76</v>
      </c>
      <c r="H583" t="s">
        <v>84</v>
      </c>
      <c r="I583" s="48">
        <v>2100</v>
      </c>
      <c r="J583" s="35">
        <v>0.4</v>
      </c>
    </row>
    <row r="584" spans="6:10" x14ac:dyDescent="0.2">
      <c r="F584">
        <v>2022</v>
      </c>
      <c r="G584" t="s">
        <v>78</v>
      </c>
      <c r="H584" t="s">
        <v>86</v>
      </c>
      <c r="I584" s="48">
        <v>200</v>
      </c>
      <c r="J584" s="35">
        <v>0.95</v>
      </c>
    </row>
    <row r="585" spans="6:10" x14ac:dyDescent="0.2">
      <c r="F585">
        <v>2022</v>
      </c>
      <c r="G585" t="s">
        <v>78</v>
      </c>
      <c r="H585" t="s">
        <v>90</v>
      </c>
      <c r="I585" s="48">
        <v>1700</v>
      </c>
      <c r="J585" s="35">
        <v>0.5</v>
      </c>
    </row>
    <row r="586" spans="6:10" x14ac:dyDescent="0.2">
      <c r="F586">
        <v>2021</v>
      </c>
      <c r="G586" t="s">
        <v>78</v>
      </c>
      <c r="H586" t="s">
        <v>97</v>
      </c>
      <c r="I586" s="48">
        <v>1600</v>
      </c>
      <c r="J586" s="35">
        <v>0.75</v>
      </c>
    </row>
    <row r="587" spans="6:10" x14ac:dyDescent="0.2">
      <c r="F587">
        <v>2022</v>
      </c>
      <c r="G587" t="s">
        <v>78</v>
      </c>
      <c r="H587" t="s">
        <v>97</v>
      </c>
      <c r="I587" s="48">
        <v>2000</v>
      </c>
      <c r="J587" s="35">
        <v>0.95</v>
      </c>
    </row>
    <row r="588" spans="6:10" x14ac:dyDescent="0.2">
      <c r="F588">
        <v>2022</v>
      </c>
      <c r="G588" t="s">
        <v>76</v>
      </c>
      <c r="H588" t="s">
        <v>80</v>
      </c>
      <c r="I588" s="48">
        <v>1600</v>
      </c>
      <c r="J588" s="35">
        <v>0.4</v>
      </c>
    </row>
    <row r="589" spans="6:10" x14ac:dyDescent="0.2">
      <c r="F589">
        <v>2020</v>
      </c>
      <c r="G589" t="s">
        <v>78</v>
      </c>
      <c r="H589" t="s">
        <v>100</v>
      </c>
      <c r="I589" s="48">
        <v>2300</v>
      </c>
      <c r="J589" s="35">
        <v>0.9</v>
      </c>
    </row>
    <row r="590" spans="6:10" x14ac:dyDescent="0.2">
      <c r="F590">
        <v>2020</v>
      </c>
      <c r="G590" t="s">
        <v>75</v>
      </c>
      <c r="H590" t="s">
        <v>98</v>
      </c>
      <c r="I590" s="48">
        <v>1700</v>
      </c>
      <c r="J590" s="35">
        <v>0.5</v>
      </c>
    </row>
    <row r="591" spans="6:10" x14ac:dyDescent="0.2">
      <c r="F591">
        <v>2020</v>
      </c>
      <c r="G591" t="s">
        <v>76</v>
      </c>
      <c r="H591" t="s">
        <v>84</v>
      </c>
      <c r="I591" s="48">
        <v>2700</v>
      </c>
      <c r="J591" s="35">
        <v>0.1</v>
      </c>
    </row>
    <row r="592" spans="6:10" x14ac:dyDescent="0.2">
      <c r="F592">
        <v>2020</v>
      </c>
      <c r="G592" t="s">
        <v>75</v>
      </c>
      <c r="H592" t="s">
        <v>87</v>
      </c>
      <c r="I592" s="48">
        <v>2600</v>
      </c>
      <c r="J592" s="35">
        <v>0.5</v>
      </c>
    </row>
    <row r="593" spans="6:10" x14ac:dyDescent="0.2">
      <c r="F593">
        <v>2021</v>
      </c>
      <c r="G593" t="s">
        <v>75</v>
      </c>
      <c r="H593" t="s">
        <v>98</v>
      </c>
      <c r="I593" s="48">
        <v>2300</v>
      </c>
      <c r="J593" s="35">
        <v>0.75</v>
      </c>
    </row>
    <row r="594" spans="6:10" x14ac:dyDescent="0.2">
      <c r="F594">
        <v>2020</v>
      </c>
      <c r="G594" t="s">
        <v>76</v>
      </c>
      <c r="H594" t="s">
        <v>88</v>
      </c>
      <c r="I594" s="48">
        <v>200</v>
      </c>
      <c r="J594" s="35">
        <v>0.2</v>
      </c>
    </row>
    <row r="595" spans="6:10" x14ac:dyDescent="0.2">
      <c r="F595">
        <v>2022</v>
      </c>
      <c r="G595" t="s">
        <v>78</v>
      </c>
      <c r="H595" t="s">
        <v>97</v>
      </c>
      <c r="I595" s="48">
        <v>3200</v>
      </c>
      <c r="J595" s="35">
        <v>0.7</v>
      </c>
    </row>
    <row r="596" spans="6:10" x14ac:dyDescent="0.2">
      <c r="F596">
        <v>2022</v>
      </c>
      <c r="G596" t="s">
        <v>76</v>
      </c>
      <c r="H596" t="s">
        <v>80</v>
      </c>
      <c r="I596" s="48">
        <v>1700</v>
      </c>
      <c r="J596" s="35">
        <v>0.85</v>
      </c>
    </row>
    <row r="597" spans="6:10" x14ac:dyDescent="0.2">
      <c r="F597">
        <v>2021</v>
      </c>
      <c r="G597" t="s">
        <v>76</v>
      </c>
      <c r="H597" t="s">
        <v>92</v>
      </c>
      <c r="I597" s="48">
        <v>1300</v>
      </c>
      <c r="J597" s="35">
        <v>0.7</v>
      </c>
    </row>
    <row r="598" spans="6:10" x14ac:dyDescent="0.2">
      <c r="F598">
        <v>2020</v>
      </c>
      <c r="G598" t="s">
        <v>76</v>
      </c>
      <c r="H598" t="s">
        <v>80</v>
      </c>
      <c r="I598" s="48">
        <v>200</v>
      </c>
      <c r="J598" s="35">
        <v>0.5</v>
      </c>
    </row>
    <row r="599" spans="6:10" x14ac:dyDescent="0.2">
      <c r="F599">
        <v>2020</v>
      </c>
      <c r="G599" t="s">
        <v>75</v>
      </c>
      <c r="H599" t="s">
        <v>83</v>
      </c>
      <c r="I599" s="48">
        <v>400</v>
      </c>
      <c r="J599" s="35">
        <v>0.35</v>
      </c>
    </row>
    <row r="600" spans="6:10" x14ac:dyDescent="0.2">
      <c r="F600">
        <v>2021</v>
      </c>
      <c r="G600" t="s">
        <v>76</v>
      </c>
      <c r="H600" t="s">
        <v>84</v>
      </c>
      <c r="I600" s="48">
        <v>2500</v>
      </c>
      <c r="J600" s="35">
        <v>0.2</v>
      </c>
    </row>
    <row r="601" spans="6:10" x14ac:dyDescent="0.2">
      <c r="F601">
        <v>2020</v>
      </c>
      <c r="G601" t="s">
        <v>78</v>
      </c>
      <c r="H601" t="s">
        <v>100</v>
      </c>
      <c r="I601" s="48">
        <v>1400</v>
      </c>
      <c r="J601" s="35">
        <v>0.65</v>
      </c>
    </row>
    <row r="602" spans="6:10" x14ac:dyDescent="0.2">
      <c r="F602">
        <v>2022</v>
      </c>
      <c r="G602" t="s">
        <v>76</v>
      </c>
      <c r="H602" t="s">
        <v>80</v>
      </c>
      <c r="I602" s="48">
        <v>1000</v>
      </c>
      <c r="J602" s="35">
        <v>0.15</v>
      </c>
    </row>
    <row r="603" spans="6:10" x14ac:dyDescent="0.2">
      <c r="F603">
        <v>2020</v>
      </c>
      <c r="G603" t="s">
        <v>76</v>
      </c>
      <c r="H603" t="s">
        <v>84</v>
      </c>
      <c r="I603" s="48">
        <v>3100</v>
      </c>
      <c r="J603" s="35">
        <v>0.8</v>
      </c>
    </row>
    <row r="604" spans="6:10" x14ac:dyDescent="0.2">
      <c r="F604">
        <v>2021</v>
      </c>
      <c r="G604" t="s">
        <v>78</v>
      </c>
      <c r="H604" t="s">
        <v>97</v>
      </c>
      <c r="I604" s="48">
        <v>2600</v>
      </c>
      <c r="J604" s="35">
        <v>0.75</v>
      </c>
    </row>
    <row r="605" spans="6:10" x14ac:dyDescent="0.2">
      <c r="F605">
        <v>2020</v>
      </c>
      <c r="G605" t="s">
        <v>75</v>
      </c>
      <c r="H605" t="s">
        <v>91</v>
      </c>
      <c r="I605" s="48">
        <v>2700</v>
      </c>
      <c r="J605" s="35">
        <v>0.65</v>
      </c>
    </row>
    <row r="606" spans="6:10" x14ac:dyDescent="0.2">
      <c r="F606">
        <v>2020</v>
      </c>
      <c r="G606" t="s">
        <v>75</v>
      </c>
      <c r="H606" t="s">
        <v>87</v>
      </c>
      <c r="I606" s="48">
        <v>200</v>
      </c>
      <c r="J606" s="35">
        <v>0.45</v>
      </c>
    </row>
    <row r="607" spans="6:10" x14ac:dyDescent="0.2">
      <c r="F607">
        <v>2020</v>
      </c>
      <c r="G607" t="s">
        <v>77</v>
      </c>
      <c r="H607" t="s">
        <v>101</v>
      </c>
      <c r="I607" s="48">
        <v>2600</v>
      </c>
      <c r="J607" s="35">
        <v>0.8</v>
      </c>
    </row>
    <row r="608" spans="6:10" x14ac:dyDescent="0.2">
      <c r="F608">
        <v>2021</v>
      </c>
      <c r="G608" t="s">
        <v>78</v>
      </c>
      <c r="H608" t="s">
        <v>97</v>
      </c>
      <c r="I608" s="48">
        <v>2000</v>
      </c>
      <c r="J608" s="35">
        <v>0.5</v>
      </c>
    </row>
    <row r="609" spans="6:10" x14ac:dyDescent="0.2">
      <c r="F609">
        <v>2021</v>
      </c>
      <c r="G609" t="s">
        <v>76</v>
      </c>
      <c r="H609" t="s">
        <v>80</v>
      </c>
      <c r="I609" s="48">
        <v>400</v>
      </c>
      <c r="J609" s="35">
        <v>0.4</v>
      </c>
    </row>
    <row r="610" spans="6:10" x14ac:dyDescent="0.2">
      <c r="F610">
        <v>2022</v>
      </c>
      <c r="G610" t="s">
        <v>77</v>
      </c>
      <c r="H610" t="s">
        <v>81</v>
      </c>
      <c r="I610" s="48">
        <v>1500</v>
      </c>
      <c r="J610" s="35">
        <v>0.9</v>
      </c>
    </row>
    <row r="611" spans="6:10" x14ac:dyDescent="0.2">
      <c r="F611">
        <v>2021</v>
      </c>
      <c r="G611" t="s">
        <v>76</v>
      </c>
      <c r="H611" t="s">
        <v>92</v>
      </c>
      <c r="I611" s="48">
        <v>900</v>
      </c>
      <c r="J611" s="35">
        <v>0.3</v>
      </c>
    </row>
    <row r="612" spans="6:10" x14ac:dyDescent="0.2">
      <c r="F612">
        <v>2022</v>
      </c>
      <c r="G612" t="s">
        <v>77</v>
      </c>
      <c r="H612" t="s">
        <v>99</v>
      </c>
      <c r="I612" s="48">
        <v>1000</v>
      </c>
      <c r="J612" s="35">
        <v>0.9</v>
      </c>
    </row>
    <row r="613" spans="6:10" x14ac:dyDescent="0.2">
      <c r="F613">
        <v>2020</v>
      </c>
      <c r="G613" t="s">
        <v>76</v>
      </c>
      <c r="H613" t="s">
        <v>92</v>
      </c>
      <c r="I613" s="48">
        <v>800</v>
      </c>
      <c r="J613" s="35">
        <v>0.35</v>
      </c>
    </row>
    <row r="614" spans="6:10" x14ac:dyDescent="0.2">
      <c r="F614">
        <v>2021</v>
      </c>
      <c r="G614" t="s">
        <v>76</v>
      </c>
      <c r="H614" t="s">
        <v>84</v>
      </c>
      <c r="I614" s="48">
        <v>1000</v>
      </c>
      <c r="J614" s="35">
        <v>0.45</v>
      </c>
    </row>
    <row r="615" spans="6:10" x14ac:dyDescent="0.2">
      <c r="F615">
        <v>2022</v>
      </c>
      <c r="G615" t="s">
        <v>76</v>
      </c>
      <c r="H615" t="s">
        <v>84</v>
      </c>
      <c r="I615" s="48">
        <v>1700</v>
      </c>
      <c r="J615" s="35">
        <v>0.5</v>
      </c>
    </row>
    <row r="616" spans="6:10" x14ac:dyDescent="0.2">
      <c r="F616">
        <v>2020</v>
      </c>
      <c r="G616" t="s">
        <v>77</v>
      </c>
      <c r="H616" t="s">
        <v>101</v>
      </c>
      <c r="I616" s="48">
        <v>1200</v>
      </c>
      <c r="J616" s="35">
        <v>0.85</v>
      </c>
    </row>
    <row r="617" spans="6:10" x14ac:dyDescent="0.2">
      <c r="F617">
        <v>2020</v>
      </c>
      <c r="G617" t="s">
        <v>77</v>
      </c>
      <c r="H617" t="s">
        <v>103</v>
      </c>
      <c r="I617" s="48">
        <v>3200</v>
      </c>
      <c r="J617" s="35">
        <v>0.45</v>
      </c>
    </row>
    <row r="618" spans="6:10" x14ac:dyDescent="0.2">
      <c r="F618">
        <v>2021</v>
      </c>
      <c r="G618" t="s">
        <v>77</v>
      </c>
      <c r="H618" t="s">
        <v>89</v>
      </c>
      <c r="I618" s="48">
        <v>1000</v>
      </c>
      <c r="J618" s="35">
        <v>0.7</v>
      </c>
    </row>
    <row r="619" spans="6:10" x14ac:dyDescent="0.2">
      <c r="F619">
        <v>2021</v>
      </c>
      <c r="G619" t="s">
        <v>75</v>
      </c>
      <c r="H619" t="s">
        <v>95</v>
      </c>
      <c r="I619" s="48">
        <v>600</v>
      </c>
      <c r="J619" s="35">
        <v>0.15</v>
      </c>
    </row>
    <row r="620" spans="6:10" x14ac:dyDescent="0.2">
      <c r="F620">
        <v>2022</v>
      </c>
      <c r="G620" t="s">
        <v>76</v>
      </c>
      <c r="H620" t="s">
        <v>92</v>
      </c>
      <c r="I620" s="48">
        <v>2800</v>
      </c>
      <c r="J620" s="35">
        <v>0.75</v>
      </c>
    </row>
    <row r="621" spans="6:10" x14ac:dyDescent="0.2">
      <c r="F621">
        <v>2021</v>
      </c>
      <c r="G621" t="s">
        <v>77</v>
      </c>
      <c r="H621" t="s">
        <v>103</v>
      </c>
      <c r="I621" s="48">
        <v>2100</v>
      </c>
      <c r="J621" s="35">
        <v>0.15</v>
      </c>
    </row>
    <row r="622" spans="6:10" x14ac:dyDescent="0.2">
      <c r="F622">
        <v>2020</v>
      </c>
      <c r="G622" t="s">
        <v>78</v>
      </c>
      <c r="H622" t="s">
        <v>97</v>
      </c>
      <c r="I622" s="48">
        <v>1200</v>
      </c>
      <c r="J622" s="35">
        <v>0.8</v>
      </c>
    </row>
    <row r="623" spans="6:10" x14ac:dyDescent="0.2">
      <c r="F623">
        <v>2022</v>
      </c>
      <c r="G623" t="s">
        <v>75</v>
      </c>
      <c r="H623" t="s">
        <v>95</v>
      </c>
      <c r="I623" s="48">
        <v>100</v>
      </c>
      <c r="J623" s="35">
        <v>0.85</v>
      </c>
    </row>
    <row r="624" spans="6:10" x14ac:dyDescent="0.2">
      <c r="F624">
        <v>2021</v>
      </c>
      <c r="G624" t="s">
        <v>76</v>
      </c>
      <c r="H624" t="s">
        <v>88</v>
      </c>
      <c r="I624" s="48">
        <v>2300</v>
      </c>
      <c r="J624" s="35">
        <v>0.15</v>
      </c>
    </row>
    <row r="625" spans="6:10" x14ac:dyDescent="0.2">
      <c r="F625">
        <v>2020</v>
      </c>
      <c r="G625" t="s">
        <v>78</v>
      </c>
      <c r="H625" t="s">
        <v>102</v>
      </c>
      <c r="I625" s="48">
        <v>3700</v>
      </c>
      <c r="J625" s="35">
        <v>0.4</v>
      </c>
    </row>
    <row r="626" spans="6:10" x14ac:dyDescent="0.2">
      <c r="F626">
        <v>2022</v>
      </c>
      <c r="G626" t="s">
        <v>78</v>
      </c>
      <c r="H626" t="s">
        <v>90</v>
      </c>
      <c r="I626" s="48">
        <v>1200</v>
      </c>
      <c r="J626" s="35">
        <v>0.95</v>
      </c>
    </row>
    <row r="627" spans="6:10" x14ac:dyDescent="0.2">
      <c r="F627">
        <v>2022</v>
      </c>
      <c r="G627" t="s">
        <v>78</v>
      </c>
      <c r="H627" t="s">
        <v>97</v>
      </c>
      <c r="I627" s="48">
        <v>2600</v>
      </c>
      <c r="J627" s="35">
        <v>0.35</v>
      </c>
    </row>
    <row r="628" spans="6:10" x14ac:dyDescent="0.2">
      <c r="F628">
        <v>2020</v>
      </c>
      <c r="G628" t="s">
        <v>77</v>
      </c>
      <c r="H628" t="s">
        <v>103</v>
      </c>
      <c r="I628" s="48">
        <v>1500</v>
      </c>
      <c r="J628" s="35">
        <v>1</v>
      </c>
    </row>
    <row r="629" spans="6:10" x14ac:dyDescent="0.2">
      <c r="F629">
        <v>2020</v>
      </c>
      <c r="G629" t="s">
        <v>77</v>
      </c>
      <c r="H629" t="s">
        <v>101</v>
      </c>
      <c r="I629" s="48">
        <v>2000</v>
      </c>
      <c r="J629" s="35">
        <v>0.1</v>
      </c>
    </row>
    <row r="630" spans="6:10" x14ac:dyDescent="0.2">
      <c r="F630">
        <v>2020</v>
      </c>
      <c r="G630" t="s">
        <v>76</v>
      </c>
      <c r="H630" t="s">
        <v>80</v>
      </c>
      <c r="I630" s="48">
        <v>700</v>
      </c>
      <c r="J630" s="35">
        <v>0.05</v>
      </c>
    </row>
    <row r="631" spans="6:10" x14ac:dyDescent="0.2">
      <c r="F631">
        <v>2022</v>
      </c>
      <c r="G631" t="s">
        <v>77</v>
      </c>
      <c r="H631" t="s">
        <v>103</v>
      </c>
      <c r="I631" s="48">
        <v>2600</v>
      </c>
      <c r="J631" s="35">
        <v>0.55000000000000004</v>
      </c>
    </row>
    <row r="632" spans="6:10" x14ac:dyDescent="0.2">
      <c r="F632">
        <v>2020</v>
      </c>
      <c r="G632" t="s">
        <v>76</v>
      </c>
      <c r="H632" t="s">
        <v>92</v>
      </c>
      <c r="I632" s="48">
        <v>2000</v>
      </c>
      <c r="J632" s="35">
        <v>1</v>
      </c>
    </row>
    <row r="633" spans="6:10" x14ac:dyDescent="0.2">
      <c r="F633">
        <v>2022</v>
      </c>
      <c r="G633" t="s">
        <v>76</v>
      </c>
      <c r="H633" t="s">
        <v>88</v>
      </c>
      <c r="I633" s="48">
        <v>1700</v>
      </c>
      <c r="J633" s="35">
        <v>0.55000000000000004</v>
      </c>
    </row>
    <row r="634" spans="6:10" x14ac:dyDescent="0.2">
      <c r="F634">
        <v>2021</v>
      </c>
      <c r="G634" t="s">
        <v>75</v>
      </c>
      <c r="H634" t="s">
        <v>79</v>
      </c>
      <c r="I634" s="48">
        <v>900</v>
      </c>
      <c r="J634" s="35">
        <v>1</v>
      </c>
    </row>
    <row r="635" spans="6:10" x14ac:dyDescent="0.2">
      <c r="F635">
        <v>2020</v>
      </c>
      <c r="G635" t="s">
        <v>75</v>
      </c>
      <c r="H635" t="s">
        <v>91</v>
      </c>
      <c r="I635" s="48">
        <v>3000</v>
      </c>
      <c r="J635" s="35">
        <v>0.35</v>
      </c>
    </row>
    <row r="636" spans="6:10" x14ac:dyDescent="0.2">
      <c r="F636">
        <v>2020</v>
      </c>
      <c r="G636" t="s">
        <v>75</v>
      </c>
      <c r="H636" t="s">
        <v>87</v>
      </c>
      <c r="I636" s="48">
        <v>900</v>
      </c>
      <c r="J636" s="35">
        <v>0.6</v>
      </c>
    </row>
    <row r="637" spans="6:10" x14ac:dyDescent="0.2">
      <c r="F637">
        <v>2020</v>
      </c>
      <c r="G637" t="s">
        <v>75</v>
      </c>
      <c r="H637" t="s">
        <v>91</v>
      </c>
      <c r="I637" s="48">
        <v>1300</v>
      </c>
      <c r="J637" s="35">
        <v>0.65</v>
      </c>
    </row>
    <row r="638" spans="6:10" x14ac:dyDescent="0.2">
      <c r="F638">
        <v>2022</v>
      </c>
      <c r="G638" t="s">
        <v>76</v>
      </c>
      <c r="H638" t="s">
        <v>80</v>
      </c>
      <c r="I638" s="48">
        <v>3300</v>
      </c>
      <c r="J638" s="35">
        <v>0.35</v>
      </c>
    </row>
    <row r="639" spans="6:10" x14ac:dyDescent="0.2">
      <c r="F639">
        <v>2020</v>
      </c>
      <c r="G639" t="s">
        <v>78</v>
      </c>
      <c r="H639" t="s">
        <v>102</v>
      </c>
      <c r="I639" s="48">
        <v>2900</v>
      </c>
      <c r="J639" s="35">
        <v>0.15</v>
      </c>
    </row>
    <row r="640" spans="6:10" x14ac:dyDescent="0.2">
      <c r="F640">
        <v>2020</v>
      </c>
      <c r="G640" t="s">
        <v>78</v>
      </c>
      <c r="H640" t="s">
        <v>94</v>
      </c>
      <c r="I640" s="48">
        <v>1200</v>
      </c>
      <c r="J640" s="35">
        <v>0.1</v>
      </c>
    </row>
    <row r="641" spans="6:10" x14ac:dyDescent="0.2">
      <c r="F641">
        <v>2021</v>
      </c>
      <c r="G641" t="s">
        <v>77</v>
      </c>
      <c r="H641" t="s">
        <v>103</v>
      </c>
      <c r="I641" s="48">
        <v>4000</v>
      </c>
      <c r="J641" s="35">
        <v>0.5</v>
      </c>
    </row>
    <row r="642" spans="6:10" x14ac:dyDescent="0.2">
      <c r="F642">
        <v>2020</v>
      </c>
      <c r="G642" t="s">
        <v>76</v>
      </c>
      <c r="H642" t="s">
        <v>84</v>
      </c>
      <c r="I642" s="48">
        <v>2300</v>
      </c>
      <c r="J642" s="35">
        <v>0.05</v>
      </c>
    </row>
    <row r="643" spans="6:10" x14ac:dyDescent="0.2">
      <c r="F643">
        <v>2022</v>
      </c>
      <c r="G643" t="s">
        <v>75</v>
      </c>
      <c r="H643" t="s">
        <v>79</v>
      </c>
      <c r="I643" s="48">
        <v>2500</v>
      </c>
      <c r="J643" s="35">
        <v>0.55000000000000004</v>
      </c>
    </row>
    <row r="644" spans="6:10" x14ac:dyDescent="0.2">
      <c r="F644">
        <v>2021</v>
      </c>
      <c r="G644" t="s">
        <v>76</v>
      </c>
      <c r="H644" t="s">
        <v>92</v>
      </c>
      <c r="I644" s="48">
        <v>4000</v>
      </c>
      <c r="J644" s="35">
        <v>0.3</v>
      </c>
    </row>
    <row r="645" spans="6:10" x14ac:dyDescent="0.2">
      <c r="F645">
        <v>2020</v>
      </c>
      <c r="G645" t="s">
        <v>77</v>
      </c>
      <c r="H645" t="s">
        <v>103</v>
      </c>
      <c r="I645" s="48">
        <v>2100</v>
      </c>
      <c r="J645" s="35">
        <v>0.15</v>
      </c>
    </row>
    <row r="646" spans="6:10" x14ac:dyDescent="0.2">
      <c r="F646">
        <v>2022</v>
      </c>
      <c r="G646" t="s">
        <v>75</v>
      </c>
      <c r="H646" t="s">
        <v>91</v>
      </c>
      <c r="I646" s="48">
        <v>3800</v>
      </c>
      <c r="J646" s="35">
        <v>0.7</v>
      </c>
    </row>
    <row r="647" spans="6:10" x14ac:dyDescent="0.2">
      <c r="F647">
        <v>2022</v>
      </c>
      <c r="G647" t="s">
        <v>77</v>
      </c>
      <c r="H647" t="s">
        <v>99</v>
      </c>
      <c r="I647" s="48">
        <v>2600</v>
      </c>
      <c r="J647" s="35">
        <v>0.5</v>
      </c>
    </row>
    <row r="648" spans="6:10" x14ac:dyDescent="0.2">
      <c r="F648">
        <v>2022</v>
      </c>
      <c r="G648" t="s">
        <v>76</v>
      </c>
      <c r="H648" t="s">
        <v>80</v>
      </c>
      <c r="I648" s="48">
        <v>2300</v>
      </c>
      <c r="J648" s="35">
        <v>0.3</v>
      </c>
    </row>
    <row r="649" spans="6:10" x14ac:dyDescent="0.2">
      <c r="F649">
        <v>2021</v>
      </c>
      <c r="G649" t="s">
        <v>75</v>
      </c>
      <c r="H649" t="s">
        <v>83</v>
      </c>
      <c r="I649" s="48">
        <v>100</v>
      </c>
      <c r="J649" s="35">
        <v>0.1</v>
      </c>
    </row>
    <row r="650" spans="6:10" x14ac:dyDescent="0.2">
      <c r="F650">
        <v>2021</v>
      </c>
      <c r="G650" t="s">
        <v>75</v>
      </c>
      <c r="H650" t="s">
        <v>95</v>
      </c>
      <c r="I650" s="48">
        <v>200</v>
      </c>
      <c r="J650" s="35">
        <v>0.25</v>
      </c>
    </row>
    <row r="651" spans="6:10" x14ac:dyDescent="0.2">
      <c r="F651">
        <v>2021</v>
      </c>
      <c r="G651" t="s">
        <v>76</v>
      </c>
      <c r="H651" t="s">
        <v>80</v>
      </c>
      <c r="I651" s="48">
        <v>3600</v>
      </c>
      <c r="J651" s="35">
        <v>0.05</v>
      </c>
    </row>
    <row r="652" spans="6:10" x14ac:dyDescent="0.2">
      <c r="F652">
        <v>2022</v>
      </c>
      <c r="G652" t="s">
        <v>76</v>
      </c>
      <c r="H652" t="s">
        <v>84</v>
      </c>
      <c r="I652" s="48">
        <v>2700</v>
      </c>
      <c r="J652" s="35">
        <v>0.75</v>
      </c>
    </row>
    <row r="653" spans="6:10" x14ac:dyDescent="0.2">
      <c r="F653">
        <v>2020</v>
      </c>
      <c r="G653" t="s">
        <v>75</v>
      </c>
      <c r="H653" t="s">
        <v>79</v>
      </c>
      <c r="I653" s="48">
        <v>2500</v>
      </c>
      <c r="J653" s="35">
        <v>0.25</v>
      </c>
    </row>
    <row r="654" spans="6:10" x14ac:dyDescent="0.2">
      <c r="F654">
        <v>2022</v>
      </c>
      <c r="G654" t="s">
        <v>77</v>
      </c>
      <c r="H654" t="s">
        <v>89</v>
      </c>
      <c r="I654" s="48">
        <v>2800</v>
      </c>
      <c r="J654" s="35">
        <v>0.55000000000000004</v>
      </c>
    </row>
    <row r="655" spans="6:10" x14ac:dyDescent="0.2">
      <c r="F655">
        <v>2020</v>
      </c>
      <c r="G655" t="s">
        <v>77</v>
      </c>
      <c r="H655" t="s">
        <v>89</v>
      </c>
      <c r="I655" s="48">
        <v>2000</v>
      </c>
      <c r="J655" s="35">
        <v>0.5</v>
      </c>
    </row>
    <row r="656" spans="6:10" x14ac:dyDescent="0.2">
      <c r="F656">
        <v>2021</v>
      </c>
      <c r="G656" t="s">
        <v>76</v>
      </c>
      <c r="H656" t="s">
        <v>84</v>
      </c>
      <c r="I656" s="48">
        <v>3000</v>
      </c>
      <c r="J656" s="35">
        <v>0.55000000000000004</v>
      </c>
    </row>
    <row r="657" spans="6:10" x14ac:dyDescent="0.2">
      <c r="F657">
        <v>2020</v>
      </c>
      <c r="G657" t="s">
        <v>78</v>
      </c>
      <c r="H657" t="s">
        <v>82</v>
      </c>
      <c r="I657" s="48">
        <v>1300</v>
      </c>
      <c r="J657" s="35">
        <v>0.05</v>
      </c>
    </row>
    <row r="658" spans="6:10" x14ac:dyDescent="0.2">
      <c r="F658">
        <v>2022</v>
      </c>
      <c r="G658" t="s">
        <v>75</v>
      </c>
      <c r="H658" t="s">
        <v>83</v>
      </c>
      <c r="I658" s="48">
        <v>3900</v>
      </c>
      <c r="J658" s="35">
        <v>0.55000000000000004</v>
      </c>
    </row>
    <row r="659" spans="6:10" x14ac:dyDescent="0.2">
      <c r="F659">
        <v>2021</v>
      </c>
      <c r="G659" t="s">
        <v>76</v>
      </c>
      <c r="H659" t="s">
        <v>84</v>
      </c>
      <c r="I659" s="48">
        <v>2400</v>
      </c>
      <c r="J659" s="35">
        <v>0.35</v>
      </c>
    </row>
    <row r="660" spans="6:10" x14ac:dyDescent="0.2">
      <c r="F660">
        <v>2020</v>
      </c>
      <c r="G660" t="s">
        <v>77</v>
      </c>
      <c r="H660" t="s">
        <v>85</v>
      </c>
      <c r="I660" s="48">
        <v>1700</v>
      </c>
      <c r="J660" s="35">
        <v>0.5</v>
      </c>
    </row>
    <row r="661" spans="6:10" x14ac:dyDescent="0.2">
      <c r="F661">
        <v>2021</v>
      </c>
      <c r="G661" t="s">
        <v>78</v>
      </c>
      <c r="H661" t="s">
        <v>82</v>
      </c>
      <c r="I661" s="48">
        <v>100</v>
      </c>
      <c r="J661" s="35">
        <v>0.7</v>
      </c>
    </row>
    <row r="662" spans="6:10" x14ac:dyDescent="0.2">
      <c r="F662">
        <v>2022</v>
      </c>
      <c r="G662" t="s">
        <v>76</v>
      </c>
      <c r="H662" t="s">
        <v>80</v>
      </c>
      <c r="I662" s="48">
        <v>800</v>
      </c>
      <c r="J662" s="35">
        <v>0.95</v>
      </c>
    </row>
    <row r="663" spans="6:10" x14ac:dyDescent="0.2">
      <c r="F663">
        <v>2020</v>
      </c>
      <c r="G663" t="s">
        <v>75</v>
      </c>
      <c r="H663" t="s">
        <v>83</v>
      </c>
      <c r="I663" s="48">
        <v>3700</v>
      </c>
      <c r="J663" s="35">
        <v>0.15</v>
      </c>
    </row>
    <row r="664" spans="6:10" x14ac:dyDescent="0.2">
      <c r="F664">
        <v>2021</v>
      </c>
      <c r="G664" t="s">
        <v>76</v>
      </c>
      <c r="H664" t="s">
        <v>88</v>
      </c>
      <c r="I664" s="48">
        <v>1000</v>
      </c>
      <c r="J664" s="35">
        <v>0.55000000000000004</v>
      </c>
    </row>
    <row r="665" spans="6:10" x14ac:dyDescent="0.2">
      <c r="F665">
        <v>2020</v>
      </c>
      <c r="G665" t="s">
        <v>76</v>
      </c>
      <c r="H665" t="s">
        <v>88</v>
      </c>
      <c r="I665" s="48">
        <v>3000</v>
      </c>
      <c r="J665" s="35">
        <v>0.1</v>
      </c>
    </row>
    <row r="666" spans="6:10" x14ac:dyDescent="0.2">
      <c r="F666">
        <v>2020</v>
      </c>
      <c r="G666" t="s">
        <v>76</v>
      </c>
      <c r="H666" t="s">
        <v>80</v>
      </c>
      <c r="I666" s="48">
        <v>1700</v>
      </c>
      <c r="J666" s="35">
        <v>0.05</v>
      </c>
    </row>
    <row r="667" spans="6:10" x14ac:dyDescent="0.2">
      <c r="F667">
        <v>2020</v>
      </c>
      <c r="G667" t="s">
        <v>75</v>
      </c>
      <c r="H667" t="s">
        <v>87</v>
      </c>
      <c r="I667" s="48">
        <v>2700</v>
      </c>
      <c r="J667" s="35">
        <v>0.7</v>
      </c>
    </row>
    <row r="668" spans="6:10" x14ac:dyDescent="0.2">
      <c r="F668">
        <v>2022</v>
      </c>
      <c r="G668" t="s">
        <v>77</v>
      </c>
      <c r="H668" t="s">
        <v>81</v>
      </c>
      <c r="I668" s="48">
        <v>1900</v>
      </c>
      <c r="J668" s="35">
        <v>0.85</v>
      </c>
    </row>
    <row r="669" spans="6:10" x14ac:dyDescent="0.2">
      <c r="F669">
        <v>2020</v>
      </c>
      <c r="G669" t="s">
        <v>76</v>
      </c>
      <c r="H669" t="s">
        <v>88</v>
      </c>
      <c r="I669" s="48">
        <v>2700</v>
      </c>
      <c r="J669" s="35">
        <v>0.7</v>
      </c>
    </row>
    <row r="670" spans="6:10" x14ac:dyDescent="0.2">
      <c r="F670">
        <v>2021</v>
      </c>
      <c r="G670" t="s">
        <v>77</v>
      </c>
      <c r="H670" t="s">
        <v>101</v>
      </c>
      <c r="I670" s="48">
        <v>200</v>
      </c>
      <c r="J670" s="35">
        <v>0.75</v>
      </c>
    </row>
    <row r="671" spans="6:10" x14ac:dyDescent="0.2">
      <c r="F671">
        <v>2020</v>
      </c>
      <c r="G671" t="s">
        <v>77</v>
      </c>
      <c r="H671" t="s">
        <v>99</v>
      </c>
      <c r="I671" s="48">
        <v>2200</v>
      </c>
      <c r="J671" s="35">
        <v>0.25</v>
      </c>
    </row>
    <row r="672" spans="6:10" x14ac:dyDescent="0.2">
      <c r="F672">
        <v>2020</v>
      </c>
      <c r="G672" t="s">
        <v>78</v>
      </c>
      <c r="H672" t="s">
        <v>97</v>
      </c>
      <c r="I672" s="48">
        <v>1200</v>
      </c>
      <c r="J672" s="35">
        <v>0.55000000000000004</v>
      </c>
    </row>
    <row r="673" spans="6:10" x14ac:dyDescent="0.2">
      <c r="F673">
        <v>2020</v>
      </c>
      <c r="G673" t="s">
        <v>75</v>
      </c>
      <c r="H673" t="s">
        <v>83</v>
      </c>
      <c r="I673" s="48">
        <v>2000</v>
      </c>
      <c r="J673" s="35">
        <v>0.75</v>
      </c>
    </row>
    <row r="674" spans="6:10" x14ac:dyDescent="0.2">
      <c r="F674">
        <v>2022</v>
      </c>
      <c r="G674" t="s">
        <v>76</v>
      </c>
      <c r="H674" t="s">
        <v>80</v>
      </c>
      <c r="I674" s="48">
        <v>1900</v>
      </c>
      <c r="J674" s="35">
        <v>0.85</v>
      </c>
    </row>
    <row r="675" spans="6:10" x14ac:dyDescent="0.2">
      <c r="F675">
        <v>2020</v>
      </c>
      <c r="G675" t="s">
        <v>76</v>
      </c>
      <c r="H675" t="s">
        <v>84</v>
      </c>
      <c r="I675" s="48">
        <v>800</v>
      </c>
      <c r="J675" s="35">
        <v>0.05</v>
      </c>
    </row>
    <row r="676" spans="6:10" x14ac:dyDescent="0.2">
      <c r="F676">
        <v>2022</v>
      </c>
      <c r="G676" t="s">
        <v>78</v>
      </c>
      <c r="H676" t="s">
        <v>94</v>
      </c>
      <c r="I676" s="48">
        <v>400</v>
      </c>
      <c r="J676" s="35">
        <v>0.6</v>
      </c>
    </row>
    <row r="677" spans="6:10" x14ac:dyDescent="0.2">
      <c r="F677">
        <v>2022</v>
      </c>
      <c r="G677" t="s">
        <v>78</v>
      </c>
      <c r="H677" t="s">
        <v>86</v>
      </c>
      <c r="I677" s="48">
        <v>1700</v>
      </c>
      <c r="J677" s="35">
        <v>0.9</v>
      </c>
    </row>
    <row r="678" spans="6:10" x14ac:dyDescent="0.2">
      <c r="F678">
        <v>2021</v>
      </c>
      <c r="G678" t="s">
        <v>76</v>
      </c>
      <c r="H678" t="s">
        <v>80</v>
      </c>
      <c r="I678" s="48">
        <v>3500</v>
      </c>
      <c r="J678" s="35">
        <v>0.6</v>
      </c>
    </row>
    <row r="679" spans="6:10" x14ac:dyDescent="0.2">
      <c r="F679">
        <v>2020</v>
      </c>
      <c r="G679" t="s">
        <v>76</v>
      </c>
      <c r="H679" t="s">
        <v>80</v>
      </c>
      <c r="I679" s="48">
        <v>2100</v>
      </c>
      <c r="J679" s="35">
        <v>0.5</v>
      </c>
    </row>
    <row r="680" spans="6:10" x14ac:dyDescent="0.2">
      <c r="F680">
        <v>2022</v>
      </c>
      <c r="G680" t="s">
        <v>75</v>
      </c>
      <c r="H680" t="s">
        <v>98</v>
      </c>
      <c r="I680" s="48">
        <v>1100</v>
      </c>
      <c r="J680" s="35">
        <v>0.2</v>
      </c>
    </row>
    <row r="681" spans="6:10" x14ac:dyDescent="0.2">
      <c r="F681">
        <v>2022</v>
      </c>
      <c r="G681" t="s">
        <v>78</v>
      </c>
      <c r="H681" t="s">
        <v>94</v>
      </c>
      <c r="I681" s="48">
        <v>2000</v>
      </c>
      <c r="J681" s="35">
        <v>0.05</v>
      </c>
    </row>
    <row r="682" spans="6:10" x14ac:dyDescent="0.2">
      <c r="F682">
        <v>2022</v>
      </c>
      <c r="G682" t="s">
        <v>76</v>
      </c>
      <c r="H682" t="s">
        <v>88</v>
      </c>
      <c r="I682" s="48">
        <v>3000</v>
      </c>
      <c r="J682" s="35">
        <v>0.5</v>
      </c>
    </row>
    <row r="683" spans="6:10" x14ac:dyDescent="0.2">
      <c r="F683">
        <v>2021</v>
      </c>
      <c r="G683" t="s">
        <v>75</v>
      </c>
      <c r="H683" t="s">
        <v>91</v>
      </c>
      <c r="I683" s="48">
        <v>700</v>
      </c>
      <c r="J683" s="35">
        <v>0.95</v>
      </c>
    </row>
    <row r="684" spans="6:10" x14ac:dyDescent="0.2">
      <c r="F684">
        <v>2022</v>
      </c>
      <c r="G684" t="s">
        <v>76</v>
      </c>
      <c r="H684" t="s">
        <v>84</v>
      </c>
      <c r="I684" s="48">
        <v>2800</v>
      </c>
      <c r="J684" s="35">
        <v>0.4</v>
      </c>
    </row>
    <row r="685" spans="6:10" x14ac:dyDescent="0.2">
      <c r="F685">
        <v>2022</v>
      </c>
      <c r="G685" t="s">
        <v>76</v>
      </c>
      <c r="H685" t="s">
        <v>80</v>
      </c>
      <c r="I685" s="48">
        <v>2000</v>
      </c>
      <c r="J685" s="35">
        <v>0.8</v>
      </c>
    </row>
    <row r="686" spans="6:10" x14ac:dyDescent="0.2">
      <c r="F686">
        <v>2021</v>
      </c>
      <c r="G686" t="s">
        <v>75</v>
      </c>
      <c r="H686" t="s">
        <v>98</v>
      </c>
      <c r="I686" s="48">
        <v>600</v>
      </c>
      <c r="J686" s="35">
        <v>0.9</v>
      </c>
    </row>
    <row r="687" spans="6:10" x14ac:dyDescent="0.2">
      <c r="F687">
        <v>2020</v>
      </c>
      <c r="G687" t="s">
        <v>77</v>
      </c>
      <c r="H687" t="s">
        <v>81</v>
      </c>
      <c r="I687" s="48">
        <v>1400</v>
      </c>
      <c r="J687" s="35">
        <v>0.5</v>
      </c>
    </row>
    <row r="688" spans="6:10" x14ac:dyDescent="0.2">
      <c r="F688">
        <v>2021</v>
      </c>
      <c r="G688" t="s">
        <v>76</v>
      </c>
      <c r="H688" t="s">
        <v>92</v>
      </c>
      <c r="I688" s="48">
        <v>2100</v>
      </c>
      <c r="J688" s="35">
        <v>0.9</v>
      </c>
    </row>
    <row r="689" spans="6:10" x14ac:dyDescent="0.2">
      <c r="F689">
        <v>2020</v>
      </c>
      <c r="G689" t="s">
        <v>78</v>
      </c>
      <c r="H689" t="s">
        <v>94</v>
      </c>
      <c r="I689" s="48">
        <v>3800</v>
      </c>
      <c r="J689" s="35">
        <v>0.6</v>
      </c>
    </row>
    <row r="690" spans="6:10" x14ac:dyDescent="0.2">
      <c r="F690">
        <v>2022</v>
      </c>
      <c r="G690" t="s">
        <v>78</v>
      </c>
      <c r="H690" t="s">
        <v>86</v>
      </c>
      <c r="I690" s="48">
        <v>2600</v>
      </c>
      <c r="J690" s="35">
        <v>0.1</v>
      </c>
    </row>
    <row r="691" spans="6:10" x14ac:dyDescent="0.2">
      <c r="F691">
        <v>2022</v>
      </c>
      <c r="G691" t="s">
        <v>75</v>
      </c>
      <c r="H691" t="s">
        <v>95</v>
      </c>
      <c r="I691" s="48">
        <v>100</v>
      </c>
      <c r="J691" s="35">
        <v>0.5</v>
      </c>
    </row>
    <row r="692" spans="6:10" x14ac:dyDescent="0.2">
      <c r="F692">
        <v>2022</v>
      </c>
      <c r="G692" t="s">
        <v>77</v>
      </c>
      <c r="H692" t="s">
        <v>99</v>
      </c>
      <c r="I692" s="48">
        <v>400</v>
      </c>
      <c r="J692" s="35">
        <v>0.45</v>
      </c>
    </row>
    <row r="693" spans="6:10" x14ac:dyDescent="0.2">
      <c r="F693">
        <v>2020</v>
      </c>
      <c r="G693" t="s">
        <v>76</v>
      </c>
      <c r="H693" t="s">
        <v>92</v>
      </c>
      <c r="I693" s="48">
        <v>1000</v>
      </c>
      <c r="J693" s="35">
        <v>0.75</v>
      </c>
    </row>
    <row r="694" spans="6:10" x14ac:dyDescent="0.2">
      <c r="F694">
        <v>2021</v>
      </c>
      <c r="G694" t="s">
        <v>77</v>
      </c>
      <c r="H694" t="s">
        <v>81</v>
      </c>
      <c r="I694" s="48">
        <v>1500</v>
      </c>
      <c r="J694" s="35">
        <v>0.5</v>
      </c>
    </row>
    <row r="695" spans="6:10" x14ac:dyDescent="0.2">
      <c r="F695">
        <v>2022</v>
      </c>
      <c r="G695" t="s">
        <v>77</v>
      </c>
      <c r="H695" t="s">
        <v>85</v>
      </c>
      <c r="I695" s="48">
        <v>2300</v>
      </c>
      <c r="J695" s="35">
        <v>0.2</v>
      </c>
    </row>
    <row r="696" spans="6:10" x14ac:dyDescent="0.2">
      <c r="F696">
        <v>2020</v>
      </c>
      <c r="G696" t="s">
        <v>78</v>
      </c>
      <c r="H696" t="s">
        <v>97</v>
      </c>
      <c r="I696" s="48">
        <v>2300</v>
      </c>
      <c r="J696" s="35">
        <v>0.75</v>
      </c>
    </row>
    <row r="697" spans="6:10" x14ac:dyDescent="0.2">
      <c r="F697">
        <v>2021</v>
      </c>
      <c r="G697" t="s">
        <v>76</v>
      </c>
      <c r="H697" t="s">
        <v>92</v>
      </c>
      <c r="I697" s="48">
        <v>2000</v>
      </c>
      <c r="J697" s="35">
        <v>0.1</v>
      </c>
    </row>
    <row r="698" spans="6:10" x14ac:dyDescent="0.2">
      <c r="F698">
        <v>2021</v>
      </c>
      <c r="G698" t="s">
        <v>78</v>
      </c>
      <c r="H698" t="s">
        <v>102</v>
      </c>
      <c r="I698" s="48">
        <v>200</v>
      </c>
      <c r="J698" s="35">
        <v>0.55000000000000004</v>
      </c>
    </row>
    <row r="699" spans="6:10" x14ac:dyDescent="0.2">
      <c r="F699">
        <v>2020</v>
      </c>
      <c r="G699" t="s">
        <v>77</v>
      </c>
      <c r="H699" t="s">
        <v>89</v>
      </c>
      <c r="I699" s="48">
        <v>2800</v>
      </c>
      <c r="J699" s="35">
        <v>0.6</v>
      </c>
    </row>
    <row r="700" spans="6:10" x14ac:dyDescent="0.2">
      <c r="F700">
        <v>2022</v>
      </c>
      <c r="G700" t="s">
        <v>76</v>
      </c>
      <c r="H700" t="s">
        <v>92</v>
      </c>
      <c r="I700" s="48">
        <v>3600</v>
      </c>
      <c r="J700" s="35">
        <v>0.05</v>
      </c>
    </row>
    <row r="701" spans="6:10" x14ac:dyDescent="0.2">
      <c r="F701">
        <v>2021</v>
      </c>
      <c r="G701" t="s">
        <v>78</v>
      </c>
      <c r="H701" t="s">
        <v>100</v>
      </c>
      <c r="I701" s="48">
        <v>2600</v>
      </c>
      <c r="J701" s="35">
        <v>1</v>
      </c>
    </row>
    <row r="702" spans="6:10" x14ac:dyDescent="0.2">
      <c r="F702">
        <v>2020</v>
      </c>
      <c r="G702" t="s">
        <v>76</v>
      </c>
      <c r="H702" t="s">
        <v>92</v>
      </c>
      <c r="I702" s="48">
        <v>1300</v>
      </c>
      <c r="J702" s="35">
        <v>0.8</v>
      </c>
    </row>
    <row r="703" spans="6:10" x14ac:dyDescent="0.2">
      <c r="F703">
        <v>2021</v>
      </c>
      <c r="G703" t="s">
        <v>76</v>
      </c>
      <c r="H703" t="s">
        <v>88</v>
      </c>
      <c r="I703" s="48">
        <v>200</v>
      </c>
      <c r="J703" s="35">
        <v>0.85</v>
      </c>
    </row>
    <row r="704" spans="6:10" x14ac:dyDescent="0.2">
      <c r="F704">
        <v>2021</v>
      </c>
      <c r="G704" t="s">
        <v>76</v>
      </c>
      <c r="H704" t="s">
        <v>88</v>
      </c>
      <c r="I704" s="48">
        <v>2000</v>
      </c>
      <c r="J704" s="35">
        <v>0.25</v>
      </c>
    </row>
    <row r="705" spans="6:10" x14ac:dyDescent="0.2">
      <c r="F705">
        <v>2021</v>
      </c>
      <c r="G705" t="s">
        <v>76</v>
      </c>
      <c r="H705" t="s">
        <v>80</v>
      </c>
      <c r="I705" s="48">
        <v>800</v>
      </c>
      <c r="J705" s="35">
        <v>0.35</v>
      </c>
    </row>
    <row r="706" spans="6:10" x14ac:dyDescent="0.2">
      <c r="F706">
        <v>2020</v>
      </c>
      <c r="G706" t="s">
        <v>78</v>
      </c>
      <c r="H706" t="s">
        <v>94</v>
      </c>
      <c r="I706" s="48">
        <v>3600</v>
      </c>
      <c r="J706" s="35">
        <v>0.9</v>
      </c>
    </row>
    <row r="707" spans="6:10" x14ac:dyDescent="0.2">
      <c r="F707">
        <v>2021</v>
      </c>
      <c r="G707" t="s">
        <v>76</v>
      </c>
      <c r="H707" t="s">
        <v>84</v>
      </c>
      <c r="I707" s="48">
        <v>100</v>
      </c>
      <c r="J707" s="35">
        <v>0.1</v>
      </c>
    </row>
    <row r="708" spans="6:10" x14ac:dyDescent="0.2">
      <c r="F708">
        <v>2021</v>
      </c>
      <c r="G708" t="s">
        <v>75</v>
      </c>
      <c r="H708" t="s">
        <v>79</v>
      </c>
      <c r="I708" s="48">
        <v>2000</v>
      </c>
      <c r="J708" s="35">
        <v>0.45</v>
      </c>
    </row>
    <row r="709" spans="6:10" x14ac:dyDescent="0.2">
      <c r="F709">
        <v>2021</v>
      </c>
      <c r="G709" t="s">
        <v>75</v>
      </c>
      <c r="H709" t="s">
        <v>98</v>
      </c>
      <c r="I709" s="48">
        <v>4000</v>
      </c>
      <c r="J709" s="35">
        <v>0.5</v>
      </c>
    </row>
    <row r="710" spans="6:10" x14ac:dyDescent="0.2">
      <c r="F710">
        <v>2022</v>
      </c>
      <c r="G710" t="s">
        <v>78</v>
      </c>
      <c r="H710" t="s">
        <v>82</v>
      </c>
      <c r="I710" s="48">
        <v>200</v>
      </c>
      <c r="J710" s="35">
        <v>0.85</v>
      </c>
    </row>
    <row r="711" spans="6:10" x14ac:dyDescent="0.2">
      <c r="F711">
        <v>2020</v>
      </c>
      <c r="G711" t="s">
        <v>77</v>
      </c>
      <c r="H711" t="s">
        <v>96</v>
      </c>
      <c r="I711" s="48">
        <v>1100</v>
      </c>
      <c r="J711" s="35">
        <v>0.65</v>
      </c>
    </row>
    <row r="712" spans="6:10" x14ac:dyDescent="0.2">
      <c r="F712">
        <v>2021</v>
      </c>
      <c r="G712" t="s">
        <v>76</v>
      </c>
      <c r="H712" t="s">
        <v>84</v>
      </c>
      <c r="I712" s="48">
        <v>200</v>
      </c>
      <c r="J712" s="35">
        <v>0.05</v>
      </c>
    </row>
    <row r="713" spans="6:10" x14ac:dyDescent="0.2">
      <c r="F713">
        <v>2022</v>
      </c>
      <c r="G713" t="s">
        <v>78</v>
      </c>
      <c r="H713" t="s">
        <v>94</v>
      </c>
      <c r="I713" s="48">
        <v>800</v>
      </c>
      <c r="J713" s="35">
        <v>0.4</v>
      </c>
    </row>
    <row r="714" spans="6:10" x14ac:dyDescent="0.2">
      <c r="F714">
        <v>2021</v>
      </c>
      <c r="G714" t="s">
        <v>77</v>
      </c>
      <c r="H714" t="s">
        <v>89</v>
      </c>
      <c r="I714" s="48">
        <v>1300</v>
      </c>
      <c r="J714" s="35">
        <v>0.6</v>
      </c>
    </row>
    <row r="715" spans="6:10" x14ac:dyDescent="0.2">
      <c r="F715">
        <v>2021</v>
      </c>
      <c r="G715" t="s">
        <v>76</v>
      </c>
      <c r="H715" t="s">
        <v>88</v>
      </c>
      <c r="I715" s="48">
        <v>2800</v>
      </c>
      <c r="J715" s="35">
        <v>1</v>
      </c>
    </row>
    <row r="716" spans="6:10" x14ac:dyDescent="0.2">
      <c r="F716">
        <v>2020</v>
      </c>
      <c r="G716" t="s">
        <v>77</v>
      </c>
      <c r="H716" t="s">
        <v>89</v>
      </c>
      <c r="I716" s="48">
        <v>2300</v>
      </c>
      <c r="J716" s="35">
        <v>0.55000000000000004</v>
      </c>
    </row>
    <row r="717" spans="6:10" x14ac:dyDescent="0.2">
      <c r="F717">
        <v>2020</v>
      </c>
      <c r="G717" t="s">
        <v>77</v>
      </c>
      <c r="H717" t="s">
        <v>103</v>
      </c>
      <c r="I717" s="48">
        <v>3100</v>
      </c>
      <c r="J717" s="35">
        <v>0.85</v>
      </c>
    </row>
    <row r="718" spans="6:10" x14ac:dyDescent="0.2">
      <c r="F718">
        <v>2020</v>
      </c>
      <c r="G718" t="s">
        <v>75</v>
      </c>
      <c r="H718" t="s">
        <v>83</v>
      </c>
      <c r="I718" s="48">
        <v>2200</v>
      </c>
      <c r="J718" s="35">
        <v>0.9</v>
      </c>
    </row>
    <row r="719" spans="6:10" x14ac:dyDescent="0.2">
      <c r="F719">
        <v>2022</v>
      </c>
      <c r="G719" t="s">
        <v>75</v>
      </c>
      <c r="H719" t="s">
        <v>87</v>
      </c>
      <c r="I719" s="48">
        <v>500</v>
      </c>
      <c r="J719" s="35">
        <v>0.3</v>
      </c>
    </row>
    <row r="720" spans="6:10" x14ac:dyDescent="0.2">
      <c r="F720">
        <v>2020</v>
      </c>
      <c r="G720" t="s">
        <v>76</v>
      </c>
      <c r="H720" t="s">
        <v>84</v>
      </c>
      <c r="I720" s="48">
        <v>600</v>
      </c>
      <c r="J720" s="35">
        <v>0.9</v>
      </c>
    </row>
    <row r="721" spans="6:10" x14ac:dyDescent="0.2">
      <c r="F721">
        <v>2021</v>
      </c>
      <c r="G721" t="s">
        <v>76</v>
      </c>
      <c r="H721" t="s">
        <v>92</v>
      </c>
      <c r="I721" s="48">
        <v>2800</v>
      </c>
      <c r="J721" s="35">
        <v>0.55000000000000004</v>
      </c>
    </row>
    <row r="722" spans="6:10" x14ac:dyDescent="0.2">
      <c r="F722">
        <v>2020</v>
      </c>
      <c r="G722" t="s">
        <v>78</v>
      </c>
      <c r="H722" t="s">
        <v>102</v>
      </c>
      <c r="I722" s="48">
        <v>3500</v>
      </c>
      <c r="J722" s="35">
        <v>0.1</v>
      </c>
    </row>
    <row r="723" spans="6:10" x14ac:dyDescent="0.2">
      <c r="F723">
        <v>2021</v>
      </c>
      <c r="G723" t="s">
        <v>78</v>
      </c>
      <c r="H723" t="s">
        <v>97</v>
      </c>
      <c r="I723" s="48">
        <v>1200</v>
      </c>
      <c r="J723" s="35">
        <v>0.75</v>
      </c>
    </row>
    <row r="724" spans="6:10" x14ac:dyDescent="0.2">
      <c r="F724">
        <v>2020</v>
      </c>
      <c r="G724" t="s">
        <v>77</v>
      </c>
      <c r="H724" t="s">
        <v>89</v>
      </c>
      <c r="I724" s="48">
        <v>200</v>
      </c>
      <c r="J724" s="35">
        <v>0.85</v>
      </c>
    </row>
    <row r="725" spans="6:10" x14ac:dyDescent="0.2">
      <c r="F725">
        <v>2022</v>
      </c>
      <c r="G725" t="s">
        <v>78</v>
      </c>
      <c r="H725" t="s">
        <v>100</v>
      </c>
      <c r="I725" s="48">
        <v>3200</v>
      </c>
      <c r="J725" s="35">
        <v>0.25</v>
      </c>
    </row>
    <row r="726" spans="6:10" x14ac:dyDescent="0.2">
      <c r="F726">
        <v>2021</v>
      </c>
      <c r="G726" t="s">
        <v>76</v>
      </c>
      <c r="H726" t="s">
        <v>80</v>
      </c>
      <c r="I726" s="48">
        <v>3700</v>
      </c>
      <c r="J726" s="35">
        <v>0.95</v>
      </c>
    </row>
    <row r="727" spans="6:10" x14ac:dyDescent="0.2">
      <c r="F727">
        <v>2020</v>
      </c>
      <c r="G727" t="s">
        <v>78</v>
      </c>
      <c r="H727" t="s">
        <v>86</v>
      </c>
      <c r="I727" s="48">
        <v>3900</v>
      </c>
      <c r="J727" s="35">
        <v>0.3</v>
      </c>
    </row>
    <row r="728" spans="6:10" x14ac:dyDescent="0.2">
      <c r="F728">
        <v>2020</v>
      </c>
      <c r="G728" t="s">
        <v>76</v>
      </c>
      <c r="H728" t="s">
        <v>88</v>
      </c>
      <c r="I728" s="48">
        <v>3500</v>
      </c>
      <c r="J728" s="35">
        <v>0.45</v>
      </c>
    </row>
    <row r="729" spans="6:10" x14ac:dyDescent="0.2">
      <c r="F729">
        <v>2020</v>
      </c>
      <c r="G729" t="s">
        <v>76</v>
      </c>
      <c r="H729" t="s">
        <v>80</v>
      </c>
      <c r="I729" s="48">
        <v>2500</v>
      </c>
      <c r="J729" s="35">
        <v>0.25</v>
      </c>
    </row>
    <row r="730" spans="6:10" x14ac:dyDescent="0.2">
      <c r="F730">
        <v>2022</v>
      </c>
      <c r="G730" t="s">
        <v>75</v>
      </c>
      <c r="H730" t="s">
        <v>79</v>
      </c>
      <c r="I730" s="48">
        <v>3100</v>
      </c>
      <c r="J730" s="35">
        <v>0.2</v>
      </c>
    </row>
    <row r="731" spans="6:10" x14ac:dyDescent="0.2">
      <c r="F731">
        <v>2020</v>
      </c>
      <c r="G731" t="s">
        <v>78</v>
      </c>
      <c r="H731" t="s">
        <v>102</v>
      </c>
      <c r="I731" s="48">
        <v>2500</v>
      </c>
      <c r="J731" s="35">
        <v>0.95</v>
      </c>
    </row>
    <row r="732" spans="6:10" x14ac:dyDescent="0.2">
      <c r="F732">
        <v>2021</v>
      </c>
      <c r="G732" t="s">
        <v>77</v>
      </c>
      <c r="H732" t="s">
        <v>96</v>
      </c>
      <c r="I732" s="48">
        <v>300</v>
      </c>
      <c r="J732" s="35">
        <v>0.4</v>
      </c>
    </row>
    <row r="733" spans="6:10" x14ac:dyDescent="0.2">
      <c r="F733">
        <v>2021</v>
      </c>
      <c r="G733" t="s">
        <v>75</v>
      </c>
      <c r="H733" t="s">
        <v>87</v>
      </c>
      <c r="I733" s="48">
        <v>3700</v>
      </c>
      <c r="J733" s="35">
        <v>0.55000000000000004</v>
      </c>
    </row>
    <row r="734" spans="6:10" x14ac:dyDescent="0.2">
      <c r="F734">
        <v>2020</v>
      </c>
      <c r="G734" t="s">
        <v>75</v>
      </c>
      <c r="H734" t="s">
        <v>83</v>
      </c>
      <c r="I734" s="48">
        <v>300</v>
      </c>
      <c r="J734" s="35">
        <v>0.2</v>
      </c>
    </row>
    <row r="735" spans="6:10" x14ac:dyDescent="0.2">
      <c r="F735">
        <v>2021</v>
      </c>
      <c r="G735" t="s">
        <v>78</v>
      </c>
      <c r="H735" t="s">
        <v>86</v>
      </c>
      <c r="I735" s="48">
        <v>3100</v>
      </c>
      <c r="J735" s="35">
        <v>0.95</v>
      </c>
    </row>
    <row r="736" spans="6:10" x14ac:dyDescent="0.2">
      <c r="F736">
        <v>2020</v>
      </c>
      <c r="G736" t="s">
        <v>78</v>
      </c>
      <c r="H736" t="s">
        <v>97</v>
      </c>
      <c r="I736" s="48">
        <v>3300</v>
      </c>
      <c r="J736" s="35">
        <v>0.8</v>
      </c>
    </row>
    <row r="737" spans="6:10" x14ac:dyDescent="0.2">
      <c r="F737">
        <v>2022</v>
      </c>
      <c r="G737" t="s">
        <v>77</v>
      </c>
      <c r="H737" t="s">
        <v>99</v>
      </c>
      <c r="I737" s="48">
        <v>4000</v>
      </c>
      <c r="J737" s="35">
        <v>0.95</v>
      </c>
    </row>
    <row r="738" spans="6:10" x14ac:dyDescent="0.2">
      <c r="F738">
        <v>2022</v>
      </c>
      <c r="G738" t="s">
        <v>75</v>
      </c>
      <c r="H738" t="s">
        <v>79</v>
      </c>
      <c r="I738" s="48">
        <v>1100</v>
      </c>
      <c r="J738" s="35">
        <v>0.65</v>
      </c>
    </row>
    <row r="739" spans="6:10" x14ac:dyDescent="0.2">
      <c r="F739">
        <v>2020</v>
      </c>
      <c r="G739" t="s">
        <v>76</v>
      </c>
      <c r="H739" t="s">
        <v>84</v>
      </c>
      <c r="I739" s="48">
        <v>1900</v>
      </c>
      <c r="J739" s="35">
        <v>0.95</v>
      </c>
    </row>
    <row r="740" spans="6:10" x14ac:dyDescent="0.2">
      <c r="F740">
        <v>2020</v>
      </c>
      <c r="G740" t="s">
        <v>75</v>
      </c>
      <c r="H740" t="s">
        <v>98</v>
      </c>
      <c r="I740" s="48">
        <v>2000</v>
      </c>
      <c r="J740" s="35">
        <v>0.75</v>
      </c>
    </row>
    <row r="741" spans="6:10" x14ac:dyDescent="0.2">
      <c r="F741">
        <v>2020</v>
      </c>
      <c r="G741" t="s">
        <v>76</v>
      </c>
      <c r="H741" t="s">
        <v>92</v>
      </c>
      <c r="I741" s="48">
        <v>2100</v>
      </c>
      <c r="J741" s="35">
        <v>0.35</v>
      </c>
    </row>
    <row r="742" spans="6:10" x14ac:dyDescent="0.2">
      <c r="F742">
        <v>2020</v>
      </c>
      <c r="G742" t="s">
        <v>75</v>
      </c>
      <c r="H742" t="s">
        <v>83</v>
      </c>
      <c r="I742" s="48">
        <v>3900</v>
      </c>
      <c r="J742" s="35">
        <v>1</v>
      </c>
    </row>
    <row r="743" spans="6:10" x14ac:dyDescent="0.2">
      <c r="F743">
        <v>2022</v>
      </c>
      <c r="G743" t="s">
        <v>75</v>
      </c>
      <c r="H743" t="s">
        <v>79</v>
      </c>
      <c r="I743" s="48">
        <v>3800</v>
      </c>
      <c r="J743" s="35">
        <v>0.35</v>
      </c>
    </row>
    <row r="744" spans="6:10" x14ac:dyDescent="0.2">
      <c r="F744">
        <v>2021</v>
      </c>
      <c r="G744" t="s">
        <v>75</v>
      </c>
      <c r="H744" t="s">
        <v>95</v>
      </c>
      <c r="I744" s="48">
        <v>3800</v>
      </c>
      <c r="J744" s="35">
        <v>0.7</v>
      </c>
    </row>
    <row r="745" spans="6:10" x14ac:dyDescent="0.2">
      <c r="F745">
        <v>2022</v>
      </c>
      <c r="G745" t="s">
        <v>76</v>
      </c>
      <c r="H745" t="s">
        <v>80</v>
      </c>
      <c r="I745" s="48">
        <v>900</v>
      </c>
      <c r="J745" s="35">
        <v>0.25</v>
      </c>
    </row>
    <row r="746" spans="6:10" x14ac:dyDescent="0.2">
      <c r="F746">
        <v>2022</v>
      </c>
      <c r="G746" t="s">
        <v>76</v>
      </c>
      <c r="H746" t="s">
        <v>80</v>
      </c>
      <c r="I746" s="48">
        <v>4000</v>
      </c>
      <c r="J746" s="35">
        <v>0.8</v>
      </c>
    </row>
    <row r="747" spans="6:10" x14ac:dyDescent="0.2">
      <c r="F747">
        <v>2020</v>
      </c>
      <c r="G747" t="s">
        <v>78</v>
      </c>
      <c r="H747" t="s">
        <v>90</v>
      </c>
      <c r="I747" s="48">
        <v>600</v>
      </c>
      <c r="J747" s="35">
        <v>0.7</v>
      </c>
    </row>
    <row r="748" spans="6:10" x14ac:dyDescent="0.2">
      <c r="F748">
        <v>2022</v>
      </c>
      <c r="G748" t="s">
        <v>75</v>
      </c>
      <c r="H748" t="s">
        <v>95</v>
      </c>
      <c r="I748" s="48">
        <v>2000</v>
      </c>
      <c r="J748" s="35">
        <v>0.5</v>
      </c>
    </row>
    <row r="749" spans="6:10" x14ac:dyDescent="0.2">
      <c r="F749">
        <v>2022</v>
      </c>
      <c r="G749" t="s">
        <v>78</v>
      </c>
      <c r="H749" t="s">
        <v>90</v>
      </c>
      <c r="I749" s="48">
        <v>3400</v>
      </c>
      <c r="J749" s="35">
        <v>0.35</v>
      </c>
    </row>
    <row r="750" spans="6:10" x14ac:dyDescent="0.2">
      <c r="F750">
        <v>2022</v>
      </c>
      <c r="G750" t="s">
        <v>77</v>
      </c>
      <c r="H750" t="s">
        <v>93</v>
      </c>
      <c r="I750" s="48">
        <v>3900</v>
      </c>
      <c r="J750" s="35">
        <v>0.1</v>
      </c>
    </row>
    <row r="751" spans="6:10" x14ac:dyDescent="0.2">
      <c r="F751">
        <v>2022</v>
      </c>
      <c r="G751" t="s">
        <v>76</v>
      </c>
      <c r="H751" t="s">
        <v>92</v>
      </c>
      <c r="I751" s="48">
        <v>2600</v>
      </c>
      <c r="J751" s="35">
        <v>1</v>
      </c>
    </row>
    <row r="752" spans="6:10" x14ac:dyDescent="0.2">
      <c r="F752">
        <v>2022</v>
      </c>
      <c r="G752" t="s">
        <v>76</v>
      </c>
      <c r="H752" t="s">
        <v>84</v>
      </c>
      <c r="I752" s="48">
        <v>600</v>
      </c>
      <c r="J752" s="35">
        <v>0.35</v>
      </c>
    </row>
    <row r="753" spans="6:10" x14ac:dyDescent="0.2">
      <c r="F753">
        <v>2020</v>
      </c>
      <c r="G753" t="s">
        <v>78</v>
      </c>
      <c r="H753" t="s">
        <v>82</v>
      </c>
      <c r="I753" s="48">
        <v>3800</v>
      </c>
      <c r="J753" s="35">
        <v>0.15</v>
      </c>
    </row>
    <row r="754" spans="6:10" x14ac:dyDescent="0.2">
      <c r="F754">
        <v>2020</v>
      </c>
      <c r="G754" t="s">
        <v>75</v>
      </c>
      <c r="H754" t="s">
        <v>83</v>
      </c>
      <c r="I754" s="48">
        <v>600</v>
      </c>
      <c r="J754" s="35">
        <v>0.1</v>
      </c>
    </row>
    <row r="755" spans="6:10" x14ac:dyDescent="0.2">
      <c r="F755">
        <v>2022</v>
      </c>
      <c r="G755" t="s">
        <v>77</v>
      </c>
      <c r="H755" t="s">
        <v>93</v>
      </c>
      <c r="I755" s="48">
        <v>2700</v>
      </c>
      <c r="J755" s="35">
        <v>0.3</v>
      </c>
    </row>
    <row r="756" spans="6:10" x14ac:dyDescent="0.2">
      <c r="F756">
        <v>2021</v>
      </c>
      <c r="G756" t="s">
        <v>78</v>
      </c>
      <c r="H756" t="s">
        <v>100</v>
      </c>
      <c r="I756" s="48">
        <v>3600</v>
      </c>
      <c r="J756" s="35">
        <v>0.1</v>
      </c>
    </row>
    <row r="757" spans="6:10" x14ac:dyDescent="0.2">
      <c r="F757">
        <v>2021</v>
      </c>
      <c r="G757" t="s">
        <v>75</v>
      </c>
      <c r="H757" t="s">
        <v>79</v>
      </c>
      <c r="I757" s="48">
        <v>3000</v>
      </c>
      <c r="J757" s="35">
        <v>0.45</v>
      </c>
    </row>
    <row r="758" spans="6:10" x14ac:dyDescent="0.2">
      <c r="F758">
        <v>2021</v>
      </c>
      <c r="G758" t="s">
        <v>77</v>
      </c>
      <c r="H758" t="s">
        <v>93</v>
      </c>
      <c r="I758" s="48">
        <v>4000</v>
      </c>
      <c r="J758" s="35">
        <v>0.75</v>
      </c>
    </row>
    <row r="759" spans="6:10" x14ac:dyDescent="0.2">
      <c r="F759">
        <v>2020</v>
      </c>
      <c r="G759" t="s">
        <v>78</v>
      </c>
      <c r="H759" t="s">
        <v>100</v>
      </c>
      <c r="I759" s="48">
        <v>1800</v>
      </c>
      <c r="J759" s="35">
        <v>0.8</v>
      </c>
    </row>
    <row r="760" spans="6:10" x14ac:dyDescent="0.2">
      <c r="F760">
        <v>2022</v>
      </c>
      <c r="G760" t="s">
        <v>77</v>
      </c>
      <c r="H760" t="s">
        <v>96</v>
      </c>
      <c r="I760" s="48">
        <v>400</v>
      </c>
      <c r="J760" s="35">
        <v>0.95</v>
      </c>
    </row>
    <row r="761" spans="6:10" x14ac:dyDescent="0.2">
      <c r="F761">
        <v>2021</v>
      </c>
      <c r="G761" t="s">
        <v>78</v>
      </c>
      <c r="H761" t="s">
        <v>86</v>
      </c>
      <c r="I761" s="48">
        <v>3800</v>
      </c>
      <c r="J761" s="35">
        <v>1</v>
      </c>
    </row>
    <row r="762" spans="6:10" x14ac:dyDescent="0.2">
      <c r="F762">
        <v>2021</v>
      </c>
      <c r="G762" t="s">
        <v>76</v>
      </c>
      <c r="H762" t="s">
        <v>84</v>
      </c>
      <c r="I762" s="48">
        <v>2800</v>
      </c>
      <c r="J762" s="35">
        <v>0.35</v>
      </c>
    </row>
    <row r="763" spans="6:10" x14ac:dyDescent="0.2">
      <c r="F763">
        <v>2020</v>
      </c>
      <c r="G763" t="s">
        <v>75</v>
      </c>
      <c r="H763" t="s">
        <v>91</v>
      </c>
      <c r="I763" s="48">
        <v>1400</v>
      </c>
      <c r="J763" s="35">
        <v>0.45</v>
      </c>
    </row>
    <row r="764" spans="6:10" x14ac:dyDescent="0.2">
      <c r="F764">
        <v>2021</v>
      </c>
      <c r="G764" t="s">
        <v>76</v>
      </c>
      <c r="H764" t="s">
        <v>80</v>
      </c>
      <c r="I764" s="48">
        <v>2200</v>
      </c>
      <c r="J764" s="35">
        <v>0.95</v>
      </c>
    </row>
    <row r="765" spans="6:10" x14ac:dyDescent="0.2">
      <c r="F765">
        <v>2020</v>
      </c>
      <c r="G765" t="s">
        <v>76</v>
      </c>
      <c r="H765" t="s">
        <v>88</v>
      </c>
      <c r="I765" s="48">
        <v>400</v>
      </c>
      <c r="J765" s="35">
        <v>0.3</v>
      </c>
    </row>
    <row r="766" spans="6:10" x14ac:dyDescent="0.2">
      <c r="F766">
        <v>2020</v>
      </c>
      <c r="G766" t="s">
        <v>75</v>
      </c>
      <c r="H766" t="s">
        <v>98</v>
      </c>
      <c r="I766" s="48">
        <v>3300</v>
      </c>
      <c r="J766" s="35">
        <v>0.8</v>
      </c>
    </row>
    <row r="767" spans="6:10" x14ac:dyDescent="0.2">
      <c r="F767">
        <v>2021</v>
      </c>
      <c r="G767" t="s">
        <v>75</v>
      </c>
      <c r="H767" t="s">
        <v>91</v>
      </c>
      <c r="I767" s="48">
        <v>800</v>
      </c>
      <c r="J767" s="35">
        <v>0.3</v>
      </c>
    </row>
    <row r="768" spans="6:10" x14ac:dyDescent="0.2">
      <c r="F768">
        <v>2021</v>
      </c>
      <c r="G768" t="s">
        <v>77</v>
      </c>
      <c r="H768" t="s">
        <v>96</v>
      </c>
      <c r="I768" s="48">
        <v>2300</v>
      </c>
      <c r="J768" s="35">
        <v>0.3</v>
      </c>
    </row>
    <row r="769" spans="6:10" x14ac:dyDescent="0.2">
      <c r="F769">
        <v>2021</v>
      </c>
      <c r="G769" t="s">
        <v>76</v>
      </c>
      <c r="H769" t="s">
        <v>80</v>
      </c>
      <c r="I769" s="48">
        <v>2900</v>
      </c>
      <c r="J769" s="35">
        <v>0.75</v>
      </c>
    </row>
    <row r="770" spans="6:10" x14ac:dyDescent="0.2">
      <c r="F770">
        <v>2022</v>
      </c>
      <c r="G770" t="s">
        <v>77</v>
      </c>
      <c r="H770" t="s">
        <v>103</v>
      </c>
      <c r="I770" s="48">
        <v>2900</v>
      </c>
      <c r="J770" s="35">
        <v>0.95</v>
      </c>
    </row>
    <row r="771" spans="6:10" x14ac:dyDescent="0.2">
      <c r="F771">
        <v>2022</v>
      </c>
      <c r="G771" t="s">
        <v>76</v>
      </c>
      <c r="H771" t="s">
        <v>84</v>
      </c>
      <c r="I771" s="48">
        <v>2700</v>
      </c>
      <c r="J771" s="35">
        <v>0.3</v>
      </c>
    </row>
    <row r="772" spans="6:10" x14ac:dyDescent="0.2">
      <c r="F772">
        <v>2022</v>
      </c>
      <c r="G772" t="s">
        <v>75</v>
      </c>
      <c r="H772" t="s">
        <v>98</v>
      </c>
      <c r="I772" s="48">
        <v>3300</v>
      </c>
      <c r="J772" s="35">
        <v>1</v>
      </c>
    </row>
    <row r="773" spans="6:10" x14ac:dyDescent="0.2">
      <c r="F773">
        <v>2021</v>
      </c>
      <c r="G773" t="s">
        <v>78</v>
      </c>
      <c r="H773" t="s">
        <v>100</v>
      </c>
      <c r="I773" s="48">
        <v>2100</v>
      </c>
      <c r="J773" s="35">
        <v>0.7</v>
      </c>
    </row>
    <row r="774" spans="6:10" x14ac:dyDescent="0.2">
      <c r="F774">
        <v>2022</v>
      </c>
      <c r="G774" t="s">
        <v>78</v>
      </c>
      <c r="H774" t="s">
        <v>94</v>
      </c>
      <c r="I774" s="48">
        <v>700</v>
      </c>
      <c r="J774" s="35">
        <v>0.7</v>
      </c>
    </row>
    <row r="775" spans="6:10" x14ac:dyDescent="0.2">
      <c r="F775">
        <v>2021</v>
      </c>
      <c r="G775" t="s">
        <v>77</v>
      </c>
      <c r="H775" t="s">
        <v>99</v>
      </c>
      <c r="I775" s="48">
        <v>1700</v>
      </c>
      <c r="J775" s="35">
        <v>0.75</v>
      </c>
    </row>
    <row r="776" spans="6:10" x14ac:dyDescent="0.2">
      <c r="F776">
        <v>2020</v>
      </c>
      <c r="G776" t="s">
        <v>78</v>
      </c>
      <c r="H776" t="s">
        <v>100</v>
      </c>
      <c r="I776" s="48">
        <v>2400</v>
      </c>
      <c r="J776" s="35">
        <v>0.65</v>
      </c>
    </row>
    <row r="777" spans="6:10" x14ac:dyDescent="0.2">
      <c r="F777">
        <v>2020</v>
      </c>
      <c r="G777" t="s">
        <v>75</v>
      </c>
      <c r="H777" t="s">
        <v>91</v>
      </c>
      <c r="I777" s="48">
        <v>3100</v>
      </c>
      <c r="J777" s="35">
        <v>0.35</v>
      </c>
    </row>
    <row r="778" spans="6:10" x14ac:dyDescent="0.2">
      <c r="F778">
        <v>2020</v>
      </c>
      <c r="G778" t="s">
        <v>75</v>
      </c>
      <c r="H778" t="s">
        <v>91</v>
      </c>
      <c r="I778" s="48">
        <v>700</v>
      </c>
      <c r="J778" s="35">
        <v>0.6</v>
      </c>
    </row>
    <row r="779" spans="6:10" x14ac:dyDescent="0.2">
      <c r="F779">
        <v>2021</v>
      </c>
      <c r="G779" t="s">
        <v>77</v>
      </c>
      <c r="H779" t="s">
        <v>89</v>
      </c>
      <c r="I779" s="48">
        <v>2300</v>
      </c>
      <c r="J779" s="35">
        <v>0.25</v>
      </c>
    </row>
    <row r="780" spans="6:10" x14ac:dyDescent="0.2">
      <c r="F780">
        <v>2020</v>
      </c>
      <c r="G780" t="s">
        <v>75</v>
      </c>
      <c r="H780" t="s">
        <v>95</v>
      </c>
      <c r="I780" s="48">
        <v>3000</v>
      </c>
      <c r="J780" s="35">
        <v>0.8</v>
      </c>
    </row>
    <row r="781" spans="6:10" x14ac:dyDescent="0.2">
      <c r="F781">
        <v>2020</v>
      </c>
      <c r="G781" t="s">
        <v>76</v>
      </c>
      <c r="H781" t="s">
        <v>92</v>
      </c>
      <c r="I781" s="48">
        <v>500</v>
      </c>
      <c r="J781" s="35">
        <v>0.15</v>
      </c>
    </row>
    <row r="782" spans="6:10" x14ac:dyDescent="0.2">
      <c r="F782">
        <v>2021</v>
      </c>
      <c r="G782" t="s">
        <v>75</v>
      </c>
      <c r="H782" t="s">
        <v>95</v>
      </c>
      <c r="I782" s="48">
        <v>1600</v>
      </c>
      <c r="J782" s="35">
        <v>0.45</v>
      </c>
    </row>
    <row r="783" spans="6:10" x14ac:dyDescent="0.2">
      <c r="F783">
        <v>2021</v>
      </c>
      <c r="G783" t="s">
        <v>75</v>
      </c>
      <c r="H783" t="s">
        <v>83</v>
      </c>
      <c r="I783" s="48">
        <v>2100</v>
      </c>
      <c r="J783" s="35">
        <v>0.9</v>
      </c>
    </row>
    <row r="784" spans="6:10" x14ac:dyDescent="0.2">
      <c r="F784">
        <v>2020</v>
      </c>
      <c r="G784" t="s">
        <v>77</v>
      </c>
      <c r="H784" t="s">
        <v>89</v>
      </c>
      <c r="I784" s="48">
        <v>3900</v>
      </c>
      <c r="J784" s="35">
        <v>0.4</v>
      </c>
    </row>
    <row r="785" spans="6:10" x14ac:dyDescent="0.2">
      <c r="F785">
        <v>2022</v>
      </c>
      <c r="G785" t="s">
        <v>78</v>
      </c>
      <c r="H785" t="s">
        <v>86</v>
      </c>
      <c r="I785" s="48">
        <v>500</v>
      </c>
      <c r="J785" s="35">
        <v>0.5</v>
      </c>
    </row>
    <row r="786" spans="6:10" x14ac:dyDescent="0.2">
      <c r="F786">
        <v>2022</v>
      </c>
      <c r="G786" t="s">
        <v>78</v>
      </c>
      <c r="H786" t="s">
        <v>102</v>
      </c>
      <c r="I786" s="48">
        <v>2300</v>
      </c>
      <c r="J786" s="35">
        <v>0.5</v>
      </c>
    </row>
    <row r="787" spans="6:10" x14ac:dyDescent="0.2">
      <c r="F787">
        <v>2022</v>
      </c>
      <c r="G787" t="s">
        <v>75</v>
      </c>
      <c r="H787" t="s">
        <v>83</v>
      </c>
      <c r="I787" s="48">
        <v>3700</v>
      </c>
      <c r="J787" s="35">
        <v>0.05</v>
      </c>
    </row>
    <row r="788" spans="6:10" x14ac:dyDescent="0.2">
      <c r="F788">
        <v>2020</v>
      </c>
      <c r="G788" t="s">
        <v>77</v>
      </c>
      <c r="H788" t="s">
        <v>89</v>
      </c>
      <c r="I788" s="48">
        <v>3500</v>
      </c>
      <c r="J788" s="35">
        <v>0.2</v>
      </c>
    </row>
    <row r="789" spans="6:10" x14ac:dyDescent="0.2">
      <c r="F789">
        <v>2022</v>
      </c>
      <c r="G789" t="s">
        <v>75</v>
      </c>
      <c r="H789" t="s">
        <v>83</v>
      </c>
      <c r="I789" s="48">
        <v>2900</v>
      </c>
      <c r="J789" s="35">
        <v>0.2</v>
      </c>
    </row>
    <row r="790" spans="6:10" x14ac:dyDescent="0.2">
      <c r="F790">
        <v>2020</v>
      </c>
      <c r="G790" t="s">
        <v>76</v>
      </c>
      <c r="H790" t="s">
        <v>80</v>
      </c>
      <c r="I790" s="48">
        <v>3200</v>
      </c>
      <c r="J790" s="35">
        <v>0.3</v>
      </c>
    </row>
    <row r="791" spans="6:10" x14ac:dyDescent="0.2">
      <c r="F791">
        <v>2020</v>
      </c>
      <c r="G791" t="s">
        <v>78</v>
      </c>
      <c r="H791" t="s">
        <v>82</v>
      </c>
      <c r="I791" s="48">
        <v>3400</v>
      </c>
      <c r="J791" s="35">
        <v>0.6</v>
      </c>
    </row>
    <row r="792" spans="6:10" x14ac:dyDescent="0.2">
      <c r="F792">
        <v>2022</v>
      </c>
      <c r="G792" t="s">
        <v>76</v>
      </c>
      <c r="H792" t="s">
        <v>88</v>
      </c>
      <c r="I792" s="48">
        <v>3200</v>
      </c>
      <c r="J792" s="35">
        <v>1</v>
      </c>
    </row>
    <row r="793" spans="6:10" x14ac:dyDescent="0.2">
      <c r="F793">
        <v>2020</v>
      </c>
      <c r="G793" t="s">
        <v>77</v>
      </c>
      <c r="H793" t="s">
        <v>89</v>
      </c>
      <c r="I793" s="48">
        <v>2900</v>
      </c>
      <c r="J793" s="35">
        <v>0.5</v>
      </c>
    </row>
    <row r="794" spans="6:10" x14ac:dyDescent="0.2">
      <c r="F794">
        <v>2022</v>
      </c>
      <c r="G794" t="s">
        <v>78</v>
      </c>
      <c r="H794" t="s">
        <v>90</v>
      </c>
      <c r="I794" s="48">
        <v>600</v>
      </c>
      <c r="J794" s="35">
        <v>0.15</v>
      </c>
    </row>
    <row r="795" spans="6:10" x14ac:dyDescent="0.2">
      <c r="F795">
        <v>2022</v>
      </c>
      <c r="G795" t="s">
        <v>75</v>
      </c>
      <c r="H795" t="s">
        <v>83</v>
      </c>
      <c r="I795" s="48">
        <v>2300</v>
      </c>
      <c r="J795" s="35">
        <v>0.55000000000000004</v>
      </c>
    </row>
    <row r="796" spans="6:10" x14ac:dyDescent="0.2">
      <c r="F796">
        <v>2021</v>
      </c>
      <c r="G796" t="s">
        <v>78</v>
      </c>
      <c r="H796" t="s">
        <v>94</v>
      </c>
      <c r="I796" s="48">
        <v>2100</v>
      </c>
      <c r="J796" s="35">
        <v>0.5</v>
      </c>
    </row>
    <row r="797" spans="6:10" x14ac:dyDescent="0.2">
      <c r="F797">
        <v>2020</v>
      </c>
      <c r="G797" t="s">
        <v>75</v>
      </c>
      <c r="H797" t="s">
        <v>79</v>
      </c>
      <c r="I797" s="48">
        <v>3200</v>
      </c>
      <c r="J797" s="35">
        <v>0.25</v>
      </c>
    </row>
    <row r="798" spans="6:10" x14ac:dyDescent="0.2">
      <c r="F798">
        <v>2021</v>
      </c>
      <c r="G798" t="s">
        <v>77</v>
      </c>
      <c r="H798" t="s">
        <v>101</v>
      </c>
      <c r="I798" s="48">
        <v>3700</v>
      </c>
      <c r="J798" s="35">
        <v>0.8</v>
      </c>
    </row>
    <row r="799" spans="6:10" x14ac:dyDescent="0.2">
      <c r="F799">
        <v>2020</v>
      </c>
      <c r="G799" t="s">
        <v>78</v>
      </c>
      <c r="H799" t="s">
        <v>82</v>
      </c>
      <c r="I799" s="48">
        <v>600</v>
      </c>
      <c r="J799" s="35">
        <v>1</v>
      </c>
    </row>
    <row r="800" spans="6:10" x14ac:dyDescent="0.2">
      <c r="F800">
        <v>2021</v>
      </c>
      <c r="G800" t="s">
        <v>76</v>
      </c>
      <c r="H800" t="s">
        <v>88</v>
      </c>
      <c r="I800" s="48">
        <v>3300</v>
      </c>
      <c r="J800" s="35">
        <v>0.6</v>
      </c>
    </row>
    <row r="801" spans="6:10" x14ac:dyDescent="0.2">
      <c r="F801">
        <v>2021</v>
      </c>
      <c r="G801" t="s">
        <v>77</v>
      </c>
      <c r="H801" t="s">
        <v>81</v>
      </c>
      <c r="I801" s="48">
        <v>900</v>
      </c>
      <c r="J801" s="35">
        <v>0.9</v>
      </c>
    </row>
    <row r="802" spans="6:10" x14ac:dyDescent="0.2">
      <c r="F802">
        <v>2022</v>
      </c>
      <c r="G802" t="s">
        <v>76</v>
      </c>
      <c r="H802" t="s">
        <v>88</v>
      </c>
      <c r="I802" s="48">
        <v>200</v>
      </c>
      <c r="J802" s="35">
        <v>0.5</v>
      </c>
    </row>
    <row r="803" spans="6:10" x14ac:dyDescent="0.2">
      <c r="F803">
        <v>2022</v>
      </c>
      <c r="G803" t="s">
        <v>76</v>
      </c>
      <c r="H803" t="s">
        <v>88</v>
      </c>
      <c r="I803" s="48">
        <v>2700</v>
      </c>
      <c r="J803" s="35">
        <v>0.75</v>
      </c>
    </row>
    <row r="804" spans="6:10" x14ac:dyDescent="0.2">
      <c r="F804">
        <v>2022</v>
      </c>
      <c r="G804" t="s">
        <v>76</v>
      </c>
      <c r="H804" t="s">
        <v>92</v>
      </c>
      <c r="I804" s="48">
        <v>1200</v>
      </c>
      <c r="J804" s="35">
        <v>0.35</v>
      </c>
    </row>
    <row r="805" spans="6:10" x14ac:dyDescent="0.2">
      <c r="F805">
        <v>2020</v>
      </c>
      <c r="G805" t="s">
        <v>77</v>
      </c>
      <c r="H805" t="s">
        <v>85</v>
      </c>
      <c r="I805" s="48">
        <v>2600</v>
      </c>
      <c r="J805" s="35">
        <v>0.9</v>
      </c>
    </row>
    <row r="806" spans="6:10" x14ac:dyDescent="0.2">
      <c r="F806">
        <v>2020</v>
      </c>
      <c r="G806" t="s">
        <v>78</v>
      </c>
      <c r="H806" t="s">
        <v>82</v>
      </c>
      <c r="I806" s="48">
        <v>300</v>
      </c>
      <c r="J806" s="35">
        <v>0.5</v>
      </c>
    </row>
    <row r="807" spans="6:10" x14ac:dyDescent="0.2">
      <c r="F807">
        <v>2020</v>
      </c>
      <c r="G807" t="s">
        <v>78</v>
      </c>
      <c r="H807" t="s">
        <v>94</v>
      </c>
      <c r="I807" s="48">
        <v>2400</v>
      </c>
      <c r="J807" s="35">
        <v>0.3</v>
      </c>
    </row>
    <row r="808" spans="6:10" x14ac:dyDescent="0.2">
      <c r="F808">
        <v>2020</v>
      </c>
      <c r="G808" t="s">
        <v>76</v>
      </c>
      <c r="H808" t="s">
        <v>84</v>
      </c>
      <c r="I808" s="48">
        <v>3600</v>
      </c>
      <c r="J808" s="35">
        <v>0.5</v>
      </c>
    </row>
    <row r="809" spans="6:10" x14ac:dyDescent="0.2">
      <c r="F809">
        <v>2021</v>
      </c>
      <c r="G809" t="s">
        <v>77</v>
      </c>
      <c r="H809" t="s">
        <v>99</v>
      </c>
      <c r="I809" s="48">
        <v>700</v>
      </c>
      <c r="J809" s="35">
        <v>0.2</v>
      </c>
    </row>
    <row r="810" spans="6:10" x14ac:dyDescent="0.2">
      <c r="F810">
        <v>2021</v>
      </c>
      <c r="G810" t="s">
        <v>77</v>
      </c>
      <c r="H810" t="s">
        <v>103</v>
      </c>
      <c r="I810" s="48">
        <v>1900</v>
      </c>
      <c r="J810" s="35">
        <v>0.85</v>
      </c>
    </row>
    <row r="811" spans="6:10" x14ac:dyDescent="0.2">
      <c r="F811">
        <v>2022</v>
      </c>
      <c r="G811" t="s">
        <v>76</v>
      </c>
      <c r="H811" t="s">
        <v>92</v>
      </c>
      <c r="I811" s="48">
        <v>500</v>
      </c>
      <c r="J811" s="35">
        <v>0.55000000000000004</v>
      </c>
    </row>
    <row r="812" spans="6:10" x14ac:dyDescent="0.2">
      <c r="F812">
        <v>2022</v>
      </c>
      <c r="G812" t="s">
        <v>76</v>
      </c>
      <c r="H812" t="s">
        <v>84</v>
      </c>
      <c r="I812" s="48">
        <v>200</v>
      </c>
      <c r="J812" s="35">
        <v>0.75</v>
      </c>
    </row>
    <row r="813" spans="6:10" x14ac:dyDescent="0.2">
      <c r="F813">
        <v>2022</v>
      </c>
      <c r="G813" t="s">
        <v>77</v>
      </c>
      <c r="H813" t="s">
        <v>93</v>
      </c>
      <c r="I813" s="48">
        <v>3400</v>
      </c>
      <c r="J813" s="35">
        <v>0.95</v>
      </c>
    </row>
    <row r="814" spans="6:10" x14ac:dyDescent="0.2">
      <c r="F814">
        <v>2020</v>
      </c>
      <c r="G814" t="s">
        <v>75</v>
      </c>
      <c r="H814" t="s">
        <v>83</v>
      </c>
      <c r="I814" s="48">
        <v>2000</v>
      </c>
      <c r="J814" s="35">
        <v>0.15</v>
      </c>
    </row>
    <row r="815" spans="6:10" x14ac:dyDescent="0.2">
      <c r="F815">
        <v>2022</v>
      </c>
      <c r="G815" t="s">
        <v>78</v>
      </c>
      <c r="H815" t="s">
        <v>102</v>
      </c>
      <c r="I815" s="48">
        <v>2300</v>
      </c>
      <c r="J815" s="35">
        <v>0.8</v>
      </c>
    </row>
    <row r="816" spans="6:10" x14ac:dyDescent="0.2">
      <c r="F816">
        <v>2020</v>
      </c>
      <c r="G816" t="s">
        <v>76</v>
      </c>
      <c r="H816" t="s">
        <v>80</v>
      </c>
      <c r="I816" s="48">
        <v>400</v>
      </c>
      <c r="J816" s="35">
        <v>1</v>
      </c>
    </row>
    <row r="817" spans="6:10" x14ac:dyDescent="0.2">
      <c r="F817">
        <v>2020</v>
      </c>
      <c r="G817" t="s">
        <v>76</v>
      </c>
      <c r="H817" t="s">
        <v>80</v>
      </c>
      <c r="I817" s="48">
        <v>900</v>
      </c>
      <c r="J817" s="35">
        <v>0.85</v>
      </c>
    </row>
    <row r="818" spans="6:10" x14ac:dyDescent="0.2">
      <c r="F818">
        <v>2021</v>
      </c>
      <c r="G818" t="s">
        <v>75</v>
      </c>
      <c r="H818" t="s">
        <v>83</v>
      </c>
      <c r="I818" s="48">
        <v>3200</v>
      </c>
      <c r="J818" s="35">
        <v>0.05</v>
      </c>
    </row>
    <row r="819" spans="6:10" x14ac:dyDescent="0.2">
      <c r="F819">
        <v>2022</v>
      </c>
      <c r="G819" t="s">
        <v>77</v>
      </c>
      <c r="H819" t="s">
        <v>89</v>
      </c>
      <c r="I819" s="48">
        <v>3200</v>
      </c>
      <c r="J819" s="35">
        <v>0.9</v>
      </c>
    </row>
    <row r="820" spans="6:10" x14ac:dyDescent="0.2">
      <c r="F820">
        <v>2020</v>
      </c>
      <c r="G820" t="s">
        <v>75</v>
      </c>
      <c r="H820" t="s">
        <v>79</v>
      </c>
      <c r="I820" s="48">
        <v>600</v>
      </c>
      <c r="J820" s="35">
        <v>0.6</v>
      </c>
    </row>
    <row r="821" spans="6:10" x14ac:dyDescent="0.2">
      <c r="F821">
        <v>2021</v>
      </c>
      <c r="G821" t="s">
        <v>75</v>
      </c>
      <c r="H821" t="s">
        <v>87</v>
      </c>
      <c r="I821" s="48">
        <v>200</v>
      </c>
      <c r="J821" s="35">
        <v>0.55000000000000004</v>
      </c>
    </row>
    <row r="822" spans="6:10" x14ac:dyDescent="0.2">
      <c r="F822">
        <v>2022</v>
      </c>
      <c r="G822" t="s">
        <v>78</v>
      </c>
      <c r="H822" t="s">
        <v>82</v>
      </c>
      <c r="I822" s="48">
        <v>2900</v>
      </c>
      <c r="J822" s="35">
        <v>0.85</v>
      </c>
    </row>
    <row r="823" spans="6:10" x14ac:dyDescent="0.2">
      <c r="F823">
        <v>2020</v>
      </c>
      <c r="G823" t="s">
        <v>76</v>
      </c>
      <c r="H823" t="s">
        <v>92</v>
      </c>
      <c r="I823" s="48">
        <v>2700</v>
      </c>
      <c r="J823" s="35">
        <v>0.6</v>
      </c>
    </row>
    <row r="824" spans="6:10" x14ac:dyDescent="0.2">
      <c r="F824">
        <v>2022</v>
      </c>
      <c r="G824" t="s">
        <v>77</v>
      </c>
      <c r="H824" t="s">
        <v>81</v>
      </c>
      <c r="I824" s="48">
        <v>300</v>
      </c>
      <c r="J824" s="35">
        <v>0.6</v>
      </c>
    </row>
    <row r="825" spans="6:10" x14ac:dyDescent="0.2">
      <c r="F825">
        <v>2020</v>
      </c>
      <c r="G825" t="s">
        <v>76</v>
      </c>
      <c r="H825" t="s">
        <v>84</v>
      </c>
      <c r="I825" s="48">
        <v>400</v>
      </c>
      <c r="J825" s="35">
        <v>0.35</v>
      </c>
    </row>
    <row r="826" spans="6:10" x14ac:dyDescent="0.2">
      <c r="F826">
        <v>2020</v>
      </c>
      <c r="G826" t="s">
        <v>78</v>
      </c>
      <c r="H826" t="s">
        <v>100</v>
      </c>
      <c r="I826" s="48">
        <v>1400</v>
      </c>
      <c r="J826" s="35">
        <v>0.45</v>
      </c>
    </row>
    <row r="827" spans="6:10" x14ac:dyDescent="0.2">
      <c r="F827">
        <v>2021</v>
      </c>
      <c r="G827" t="s">
        <v>76</v>
      </c>
      <c r="H827" t="s">
        <v>92</v>
      </c>
      <c r="I827" s="48">
        <v>1400</v>
      </c>
      <c r="J827" s="35">
        <v>0.4</v>
      </c>
    </row>
    <row r="828" spans="6:10" x14ac:dyDescent="0.2">
      <c r="F828">
        <v>2022</v>
      </c>
      <c r="G828" t="s">
        <v>77</v>
      </c>
      <c r="H828" t="s">
        <v>89</v>
      </c>
      <c r="I828" s="48">
        <v>3600</v>
      </c>
      <c r="J828" s="35">
        <v>0.5</v>
      </c>
    </row>
    <row r="829" spans="6:10" x14ac:dyDescent="0.2">
      <c r="F829">
        <v>2022</v>
      </c>
      <c r="G829" t="s">
        <v>76</v>
      </c>
      <c r="H829" t="s">
        <v>84</v>
      </c>
      <c r="I829" s="48">
        <v>2400</v>
      </c>
      <c r="J829" s="35">
        <v>1</v>
      </c>
    </row>
    <row r="830" spans="6:10" x14ac:dyDescent="0.2">
      <c r="F830">
        <v>2021</v>
      </c>
      <c r="G830" t="s">
        <v>76</v>
      </c>
      <c r="H830" t="s">
        <v>88</v>
      </c>
      <c r="I830" s="48">
        <v>1100</v>
      </c>
      <c r="J830" s="35">
        <v>0.1</v>
      </c>
    </row>
    <row r="831" spans="6:10" x14ac:dyDescent="0.2">
      <c r="F831">
        <v>2022</v>
      </c>
      <c r="G831" t="s">
        <v>77</v>
      </c>
      <c r="H831" t="s">
        <v>99</v>
      </c>
      <c r="I831" s="48">
        <v>1700</v>
      </c>
      <c r="J831" s="35">
        <v>0.8</v>
      </c>
    </row>
    <row r="832" spans="6:10" x14ac:dyDescent="0.2">
      <c r="F832">
        <v>2020</v>
      </c>
      <c r="G832" t="s">
        <v>76</v>
      </c>
      <c r="H832" t="s">
        <v>84</v>
      </c>
      <c r="I832" s="48">
        <v>1200</v>
      </c>
      <c r="J832" s="35">
        <v>0.65</v>
      </c>
    </row>
    <row r="833" spans="6:10" x14ac:dyDescent="0.2">
      <c r="F833">
        <v>2021</v>
      </c>
      <c r="G833" t="s">
        <v>75</v>
      </c>
      <c r="H833" t="s">
        <v>98</v>
      </c>
      <c r="I833" s="48">
        <v>2600</v>
      </c>
      <c r="J833" s="35">
        <v>0.9</v>
      </c>
    </row>
    <row r="834" spans="6:10" x14ac:dyDescent="0.2">
      <c r="F834">
        <v>2021</v>
      </c>
      <c r="G834" t="s">
        <v>75</v>
      </c>
      <c r="H834" t="s">
        <v>83</v>
      </c>
      <c r="I834" s="48">
        <v>2400</v>
      </c>
      <c r="J834" s="35">
        <v>0.5</v>
      </c>
    </row>
    <row r="835" spans="6:10" x14ac:dyDescent="0.2">
      <c r="F835">
        <v>2021</v>
      </c>
      <c r="G835" t="s">
        <v>75</v>
      </c>
      <c r="H835" t="s">
        <v>87</v>
      </c>
      <c r="I835" s="48">
        <v>2100</v>
      </c>
      <c r="J835" s="35">
        <v>0.1</v>
      </c>
    </row>
    <row r="836" spans="6:10" x14ac:dyDescent="0.2">
      <c r="F836">
        <v>2022</v>
      </c>
      <c r="G836" t="s">
        <v>76</v>
      </c>
      <c r="H836" t="s">
        <v>80</v>
      </c>
      <c r="I836" s="48">
        <v>400</v>
      </c>
      <c r="J836" s="35">
        <v>0.05</v>
      </c>
    </row>
    <row r="837" spans="6:10" x14ac:dyDescent="0.2">
      <c r="F837">
        <v>2021</v>
      </c>
      <c r="G837" t="s">
        <v>77</v>
      </c>
      <c r="H837" t="s">
        <v>85</v>
      </c>
      <c r="I837" s="48">
        <v>100</v>
      </c>
      <c r="J837" s="35">
        <v>0.4</v>
      </c>
    </row>
    <row r="838" spans="6:10" x14ac:dyDescent="0.2">
      <c r="F838">
        <v>2021</v>
      </c>
      <c r="G838" t="s">
        <v>77</v>
      </c>
      <c r="H838" t="s">
        <v>101</v>
      </c>
      <c r="I838" s="48">
        <v>1300</v>
      </c>
      <c r="J838" s="35">
        <v>0.5</v>
      </c>
    </row>
    <row r="839" spans="6:10" x14ac:dyDescent="0.2">
      <c r="F839">
        <v>2020</v>
      </c>
      <c r="G839" t="s">
        <v>75</v>
      </c>
      <c r="H839" t="s">
        <v>83</v>
      </c>
      <c r="I839" s="48">
        <v>900</v>
      </c>
      <c r="J839" s="35">
        <v>0.5</v>
      </c>
    </row>
    <row r="840" spans="6:10" x14ac:dyDescent="0.2">
      <c r="F840">
        <v>2022</v>
      </c>
      <c r="G840" t="s">
        <v>77</v>
      </c>
      <c r="H840" t="s">
        <v>96</v>
      </c>
      <c r="I840" s="48">
        <v>2500</v>
      </c>
      <c r="J840" s="35">
        <v>0.8</v>
      </c>
    </row>
    <row r="841" spans="6:10" x14ac:dyDescent="0.2">
      <c r="F841">
        <v>2020</v>
      </c>
      <c r="G841" t="s">
        <v>77</v>
      </c>
      <c r="H841" t="s">
        <v>103</v>
      </c>
      <c r="I841" s="48">
        <v>1400</v>
      </c>
      <c r="J841" s="35">
        <v>0.1</v>
      </c>
    </row>
    <row r="842" spans="6:10" x14ac:dyDescent="0.2">
      <c r="F842">
        <v>2022</v>
      </c>
      <c r="G842" t="s">
        <v>75</v>
      </c>
      <c r="H842" t="s">
        <v>87</v>
      </c>
      <c r="I842" s="48">
        <v>100</v>
      </c>
      <c r="J842" s="35">
        <v>0.65</v>
      </c>
    </row>
    <row r="843" spans="6:10" x14ac:dyDescent="0.2">
      <c r="F843">
        <v>2021</v>
      </c>
      <c r="G843" t="s">
        <v>77</v>
      </c>
      <c r="H843" t="s">
        <v>103</v>
      </c>
      <c r="I843" s="48">
        <v>800</v>
      </c>
      <c r="J843" s="35">
        <v>1</v>
      </c>
    </row>
    <row r="844" spans="6:10" x14ac:dyDescent="0.2">
      <c r="F844">
        <v>2022</v>
      </c>
      <c r="G844" t="s">
        <v>76</v>
      </c>
      <c r="H844" t="s">
        <v>80</v>
      </c>
      <c r="I844" s="48">
        <v>2900</v>
      </c>
      <c r="J844" s="35">
        <v>0.95</v>
      </c>
    </row>
    <row r="845" spans="6:10" x14ac:dyDescent="0.2">
      <c r="F845">
        <v>2020</v>
      </c>
      <c r="G845" t="s">
        <v>76</v>
      </c>
      <c r="H845" t="s">
        <v>92</v>
      </c>
      <c r="I845" s="48">
        <v>2300</v>
      </c>
      <c r="J845" s="35">
        <v>0.9</v>
      </c>
    </row>
    <row r="846" spans="6:10" x14ac:dyDescent="0.2">
      <c r="F846">
        <v>2020</v>
      </c>
      <c r="G846" t="s">
        <v>77</v>
      </c>
      <c r="H846" t="s">
        <v>85</v>
      </c>
      <c r="I846" s="48">
        <v>900</v>
      </c>
      <c r="J846" s="35">
        <v>0.05</v>
      </c>
    </row>
    <row r="847" spans="6:10" x14ac:dyDescent="0.2">
      <c r="F847">
        <v>2022</v>
      </c>
      <c r="G847" t="s">
        <v>77</v>
      </c>
      <c r="H847" t="s">
        <v>103</v>
      </c>
      <c r="I847" s="48">
        <v>1600</v>
      </c>
      <c r="J847" s="35">
        <v>0.95</v>
      </c>
    </row>
    <row r="848" spans="6:10" x14ac:dyDescent="0.2">
      <c r="F848">
        <v>2021</v>
      </c>
      <c r="G848" t="s">
        <v>76</v>
      </c>
      <c r="H848" t="s">
        <v>80</v>
      </c>
      <c r="I848" s="48">
        <v>2000</v>
      </c>
      <c r="J848" s="35">
        <v>0.55000000000000004</v>
      </c>
    </row>
    <row r="849" spans="6:10" x14ac:dyDescent="0.2">
      <c r="F849">
        <v>2021</v>
      </c>
      <c r="G849" t="s">
        <v>78</v>
      </c>
      <c r="H849" t="s">
        <v>94</v>
      </c>
      <c r="I849" s="48">
        <v>3600</v>
      </c>
      <c r="J849" s="35">
        <v>0.1</v>
      </c>
    </row>
    <row r="850" spans="6:10" x14ac:dyDescent="0.2">
      <c r="F850">
        <v>2022</v>
      </c>
      <c r="G850" t="s">
        <v>77</v>
      </c>
      <c r="H850" t="s">
        <v>96</v>
      </c>
      <c r="I850" s="48">
        <v>2000</v>
      </c>
      <c r="J850" s="35">
        <v>1</v>
      </c>
    </row>
    <row r="851" spans="6:10" x14ac:dyDescent="0.2">
      <c r="F851">
        <v>2021</v>
      </c>
      <c r="G851" t="s">
        <v>77</v>
      </c>
      <c r="H851" t="s">
        <v>99</v>
      </c>
      <c r="I851" s="48">
        <v>1500</v>
      </c>
      <c r="J851" s="35">
        <v>0.5</v>
      </c>
    </row>
    <row r="852" spans="6:10" x14ac:dyDescent="0.2">
      <c r="F852">
        <v>2021</v>
      </c>
      <c r="G852" t="s">
        <v>78</v>
      </c>
      <c r="H852" t="s">
        <v>82</v>
      </c>
      <c r="I852" s="48">
        <v>3300</v>
      </c>
      <c r="J852" s="35">
        <v>0.5</v>
      </c>
    </row>
    <row r="853" spans="6:10" x14ac:dyDescent="0.2">
      <c r="F853">
        <v>2021</v>
      </c>
      <c r="G853" t="s">
        <v>76</v>
      </c>
      <c r="H853" t="s">
        <v>80</v>
      </c>
      <c r="I853" s="48">
        <v>2400</v>
      </c>
      <c r="J853" s="35">
        <v>0.7</v>
      </c>
    </row>
    <row r="854" spans="6:10" x14ac:dyDescent="0.2">
      <c r="F854">
        <v>2022</v>
      </c>
      <c r="G854" t="s">
        <v>76</v>
      </c>
      <c r="H854" t="s">
        <v>92</v>
      </c>
      <c r="I854" s="48">
        <v>1600</v>
      </c>
      <c r="J854" s="35">
        <v>0.8</v>
      </c>
    </row>
    <row r="855" spans="6:10" x14ac:dyDescent="0.2">
      <c r="F855">
        <v>2020</v>
      </c>
      <c r="G855" t="s">
        <v>76</v>
      </c>
      <c r="H855" t="s">
        <v>80</v>
      </c>
      <c r="I855" s="48">
        <v>1400</v>
      </c>
      <c r="J855" s="35">
        <v>0.25</v>
      </c>
    </row>
    <row r="856" spans="6:10" x14ac:dyDescent="0.2">
      <c r="F856">
        <v>2020</v>
      </c>
      <c r="G856" t="s">
        <v>77</v>
      </c>
      <c r="H856" t="s">
        <v>89</v>
      </c>
      <c r="I856" s="48">
        <v>100</v>
      </c>
      <c r="J856" s="35">
        <v>0.05</v>
      </c>
    </row>
    <row r="857" spans="6:10" x14ac:dyDescent="0.2">
      <c r="F857">
        <v>2022</v>
      </c>
      <c r="G857" t="s">
        <v>78</v>
      </c>
      <c r="H857" t="s">
        <v>86</v>
      </c>
      <c r="I857" s="48">
        <v>700</v>
      </c>
      <c r="J857" s="35">
        <v>0.6</v>
      </c>
    </row>
    <row r="858" spans="6:10" x14ac:dyDescent="0.2">
      <c r="F858">
        <v>2020</v>
      </c>
      <c r="G858" t="s">
        <v>76</v>
      </c>
      <c r="H858" t="s">
        <v>88</v>
      </c>
      <c r="I858" s="48">
        <v>3400</v>
      </c>
      <c r="J858" s="35">
        <v>0.95</v>
      </c>
    </row>
    <row r="859" spans="6:10" x14ac:dyDescent="0.2">
      <c r="F859">
        <v>2020</v>
      </c>
      <c r="G859" t="s">
        <v>78</v>
      </c>
      <c r="H859" t="s">
        <v>102</v>
      </c>
      <c r="I859" s="48">
        <v>1400</v>
      </c>
      <c r="J859" s="35">
        <v>0.05</v>
      </c>
    </row>
    <row r="860" spans="6:10" x14ac:dyDescent="0.2">
      <c r="F860">
        <v>2022</v>
      </c>
      <c r="G860" t="s">
        <v>78</v>
      </c>
      <c r="H860" t="s">
        <v>97</v>
      </c>
      <c r="I860" s="48">
        <v>2600</v>
      </c>
      <c r="J860" s="35">
        <v>0.2</v>
      </c>
    </row>
    <row r="861" spans="6:10" x14ac:dyDescent="0.2">
      <c r="F861">
        <v>2020</v>
      </c>
      <c r="G861" t="s">
        <v>77</v>
      </c>
      <c r="H861" t="s">
        <v>99</v>
      </c>
      <c r="I861" s="48">
        <v>3200</v>
      </c>
      <c r="J861" s="35">
        <v>0.7</v>
      </c>
    </row>
    <row r="862" spans="6:10" x14ac:dyDescent="0.2">
      <c r="F862">
        <v>2021</v>
      </c>
      <c r="G862" t="s">
        <v>75</v>
      </c>
      <c r="H862" t="s">
        <v>98</v>
      </c>
      <c r="I862" s="48">
        <v>2300</v>
      </c>
      <c r="J862" s="35">
        <v>0.25</v>
      </c>
    </row>
    <row r="863" spans="6:10" x14ac:dyDescent="0.2">
      <c r="F863">
        <v>2021</v>
      </c>
      <c r="G863" t="s">
        <v>78</v>
      </c>
      <c r="H863" t="s">
        <v>90</v>
      </c>
      <c r="I863" s="48">
        <v>1400</v>
      </c>
      <c r="J863" s="35">
        <v>0.05</v>
      </c>
    </row>
    <row r="864" spans="6:10" x14ac:dyDescent="0.2">
      <c r="F864">
        <v>2021</v>
      </c>
      <c r="G864" t="s">
        <v>75</v>
      </c>
      <c r="H864" t="s">
        <v>91</v>
      </c>
      <c r="I864" s="48">
        <v>600</v>
      </c>
      <c r="J864" s="35">
        <v>0.25</v>
      </c>
    </row>
    <row r="865" spans="6:10" x14ac:dyDescent="0.2">
      <c r="F865">
        <v>2022</v>
      </c>
      <c r="G865" t="s">
        <v>77</v>
      </c>
      <c r="H865" t="s">
        <v>101</v>
      </c>
      <c r="I865" s="48">
        <v>2000</v>
      </c>
      <c r="J865" s="35">
        <v>0.25</v>
      </c>
    </row>
    <row r="866" spans="6:10" x14ac:dyDescent="0.2">
      <c r="F866">
        <v>2021</v>
      </c>
      <c r="G866" t="s">
        <v>77</v>
      </c>
      <c r="H866" t="s">
        <v>93</v>
      </c>
      <c r="I866" s="48">
        <v>3100</v>
      </c>
      <c r="J866" s="35">
        <v>0.15</v>
      </c>
    </row>
    <row r="867" spans="6:10" x14ac:dyDescent="0.2">
      <c r="F867">
        <v>2021</v>
      </c>
      <c r="G867" t="s">
        <v>78</v>
      </c>
      <c r="H867" t="s">
        <v>90</v>
      </c>
      <c r="I867" s="48">
        <v>1500</v>
      </c>
      <c r="J867" s="35">
        <v>0.25</v>
      </c>
    </row>
    <row r="868" spans="6:10" x14ac:dyDescent="0.2">
      <c r="F868">
        <v>2021</v>
      </c>
      <c r="G868" t="s">
        <v>77</v>
      </c>
      <c r="H868" t="s">
        <v>103</v>
      </c>
      <c r="I868" s="48">
        <v>3500</v>
      </c>
      <c r="J868" s="35">
        <v>0.5</v>
      </c>
    </row>
    <row r="869" spans="6:10" x14ac:dyDescent="0.2">
      <c r="F869">
        <v>2021</v>
      </c>
      <c r="G869" t="s">
        <v>75</v>
      </c>
      <c r="H869" t="s">
        <v>79</v>
      </c>
      <c r="I869" s="48">
        <v>2300</v>
      </c>
      <c r="J869" s="35">
        <v>0.6</v>
      </c>
    </row>
    <row r="870" spans="6:10" x14ac:dyDescent="0.2">
      <c r="F870">
        <v>2021</v>
      </c>
      <c r="G870" t="s">
        <v>76</v>
      </c>
      <c r="H870" t="s">
        <v>92</v>
      </c>
      <c r="I870" s="48">
        <v>1500</v>
      </c>
      <c r="J870" s="35">
        <v>0.6</v>
      </c>
    </row>
    <row r="871" spans="6:10" x14ac:dyDescent="0.2">
      <c r="F871">
        <v>2021</v>
      </c>
      <c r="G871" t="s">
        <v>77</v>
      </c>
      <c r="H871" t="s">
        <v>103</v>
      </c>
      <c r="I871" s="48">
        <v>1000</v>
      </c>
      <c r="J871" s="35">
        <v>0.35</v>
      </c>
    </row>
    <row r="872" spans="6:10" x14ac:dyDescent="0.2">
      <c r="F872">
        <v>2022</v>
      </c>
      <c r="G872" t="s">
        <v>77</v>
      </c>
      <c r="H872" t="s">
        <v>81</v>
      </c>
      <c r="I872" s="48">
        <v>700</v>
      </c>
      <c r="J872" s="35">
        <v>0.2</v>
      </c>
    </row>
    <row r="873" spans="6:10" x14ac:dyDescent="0.2">
      <c r="F873">
        <v>2020</v>
      </c>
      <c r="G873" t="s">
        <v>76</v>
      </c>
      <c r="H873" t="s">
        <v>88</v>
      </c>
      <c r="I873" s="48">
        <v>200</v>
      </c>
      <c r="J873" s="35">
        <v>0.95</v>
      </c>
    </row>
    <row r="874" spans="6:10" x14ac:dyDescent="0.2">
      <c r="F874">
        <v>2020</v>
      </c>
      <c r="G874" t="s">
        <v>77</v>
      </c>
      <c r="H874" t="s">
        <v>99</v>
      </c>
      <c r="I874" s="48">
        <v>4000</v>
      </c>
      <c r="J874" s="35">
        <v>0.75</v>
      </c>
    </row>
    <row r="875" spans="6:10" x14ac:dyDescent="0.2">
      <c r="F875">
        <v>2020</v>
      </c>
      <c r="G875" t="s">
        <v>76</v>
      </c>
      <c r="H875" t="s">
        <v>92</v>
      </c>
      <c r="I875" s="48">
        <v>800</v>
      </c>
      <c r="J875" s="35">
        <v>0.8</v>
      </c>
    </row>
    <row r="876" spans="6:10" x14ac:dyDescent="0.2">
      <c r="F876">
        <v>2020</v>
      </c>
      <c r="G876" t="s">
        <v>75</v>
      </c>
      <c r="H876" t="s">
        <v>98</v>
      </c>
      <c r="I876" s="48">
        <v>2400</v>
      </c>
      <c r="J876" s="35">
        <v>0.4</v>
      </c>
    </row>
    <row r="877" spans="6:10" x14ac:dyDescent="0.2">
      <c r="F877">
        <v>2020</v>
      </c>
      <c r="G877" t="s">
        <v>75</v>
      </c>
      <c r="H877" t="s">
        <v>79</v>
      </c>
      <c r="I877" s="48">
        <v>3400</v>
      </c>
      <c r="J877" s="35">
        <v>0.75</v>
      </c>
    </row>
    <row r="878" spans="6:10" x14ac:dyDescent="0.2">
      <c r="F878">
        <v>2022</v>
      </c>
      <c r="G878" t="s">
        <v>76</v>
      </c>
      <c r="H878" t="s">
        <v>88</v>
      </c>
      <c r="I878" s="48">
        <v>3100</v>
      </c>
      <c r="J878" s="35">
        <v>0.2</v>
      </c>
    </row>
    <row r="879" spans="6:10" x14ac:dyDescent="0.2">
      <c r="F879">
        <v>2022</v>
      </c>
      <c r="G879" t="s">
        <v>76</v>
      </c>
      <c r="H879" t="s">
        <v>92</v>
      </c>
      <c r="I879" s="48">
        <v>3200</v>
      </c>
      <c r="J879" s="35">
        <v>0.75</v>
      </c>
    </row>
    <row r="880" spans="6:10" x14ac:dyDescent="0.2">
      <c r="F880">
        <v>2021</v>
      </c>
      <c r="G880" t="s">
        <v>75</v>
      </c>
      <c r="H880" t="s">
        <v>87</v>
      </c>
      <c r="I880" s="48">
        <v>1600</v>
      </c>
      <c r="J880" s="35">
        <v>0.6</v>
      </c>
    </row>
    <row r="881" spans="6:10" x14ac:dyDescent="0.2">
      <c r="F881">
        <v>2021</v>
      </c>
      <c r="G881" t="s">
        <v>77</v>
      </c>
      <c r="H881" t="s">
        <v>103</v>
      </c>
      <c r="I881" s="48">
        <v>1700</v>
      </c>
      <c r="J881" s="35">
        <v>0.45</v>
      </c>
    </row>
    <row r="882" spans="6:10" x14ac:dyDescent="0.2">
      <c r="F882">
        <v>2022</v>
      </c>
      <c r="G882" t="s">
        <v>77</v>
      </c>
      <c r="H882" t="s">
        <v>93</v>
      </c>
      <c r="I882" s="48">
        <v>200</v>
      </c>
      <c r="J882" s="35">
        <v>0.5</v>
      </c>
    </row>
    <row r="883" spans="6:10" x14ac:dyDescent="0.2">
      <c r="F883">
        <v>2022</v>
      </c>
      <c r="G883" t="s">
        <v>75</v>
      </c>
      <c r="H883" t="s">
        <v>83</v>
      </c>
      <c r="I883" s="48">
        <v>2800</v>
      </c>
      <c r="J883" s="35">
        <v>0.15</v>
      </c>
    </row>
    <row r="884" spans="6:10" x14ac:dyDescent="0.2">
      <c r="F884">
        <v>2022</v>
      </c>
      <c r="G884" t="s">
        <v>78</v>
      </c>
      <c r="H884" t="s">
        <v>90</v>
      </c>
      <c r="I884" s="48">
        <v>500</v>
      </c>
      <c r="J884" s="35">
        <v>0.8</v>
      </c>
    </row>
    <row r="885" spans="6:10" x14ac:dyDescent="0.2">
      <c r="F885">
        <v>2020</v>
      </c>
      <c r="G885" t="s">
        <v>78</v>
      </c>
      <c r="H885" t="s">
        <v>102</v>
      </c>
      <c r="I885" s="48">
        <v>2500</v>
      </c>
      <c r="J885" s="35">
        <v>0.45</v>
      </c>
    </row>
    <row r="886" spans="6:10" x14ac:dyDescent="0.2">
      <c r="F886">
        <v>2021</v>
      </c>
      <c r="G886" t="s">
        <v>78</v>
      </c>
      <c r="H886" t="s">
        <v>82</v>
      </c>
      <c r="I886" s="48">
        <v>400</v>
      </c>
      <c r="J886" s="35">
        <v>0.1</v>
      </c>
    </row>
    <row r="887" spans="6:10" x14ac:dyDescent="0.2">
      <c r="F887">
        <v>2021</v>
      </c>
      <c r="G887" t="s">
        <v>76</v>
      </c>
      <c r="H887" t="s">
        <v>80</v>
      </c>
      <c r="I887" s="48">
        <v>2500</v>
      </c>
      <c r="J887" s="35">
        <v>0.25</v>
      </c>
    </row>
    <row r="888" spans="6:10" x14ac:dyDescent="0.2">
      <c r="F888">
        <v>2021</v>
      </c>
      <c r="G888" t="s">
        <v>78</v>
      </c>
      <c r="H888" t="s">
        <v>86</v>
      </c>
      <c r="I888" s="48">
        <v>1200</v>
      </c>
      <c r="J888" s="35">
        <v>0.3</v>
      </c>
    </row>
    <row r="889" spans="6:10" x14ac:dyDescent="0.2">
      <c r="F889">
        <v>2020</v>
      </c>
      <c r="G889" t="s">
        <v>77</v>
      </c>
      <c r="H889" t="s">
        <v>89</v>
      </c>
      <c r="I889" s="48">
        <v>1700</v>
      </c>
      <c r="J889" s="35">
        <v>0.55000000000000004</v>
      </c>
    </row>
    <row r="890" spans="6:10" x14ac:dyDescent="0.2">
      <c r="F890">
        <v>2022</v>
      </c>
      <c r="G890" t="s">
        <v>76</v>
      </c>
      <c r="H890" t="s">
        <v>80</v>
      </c>
      <c r="I890" s="48">
        <v>1300</v>
      </c>
      <c r="J890" s="35">
        <v>1</v>
      </c>
    </row>
    <row r="891" spans="6:10" x14ac:dyDescent="0.2">
      <c r="F891">
        <v>2022</v>
      </c>
      <c r="G891" t="s">
        <v>75</v>
      </c>
      <c r="H891" t="s">
        <v>87</v>
      </c>
      <c r="I891" s="48">
        <v>1700</v>
      </c>
      <c r="J891" s="35">
        <v>0.2</v>
      </c>
    </row>
    <row r="892" spans="6:10" x14ac:dyDescent="0.2">
      <c r="F892">
        <v>2020</v>
      </c>
      <c r="G892" t="s">
        <v>75</v>
      </c>
      <c r="H892" t="s">
        <v>87</v>
      </c>
      <c r="I892" s="48">
        <v>3500</v>
      </c>
      <c r="J892" s="35">
        <v>0.85</v>
      </c>
    </row>
    <row r="893" spans="6:10" x14ac:dyDescent="0.2">
      <c r="F893">
        <v>2021</v>
      </c>
      <c r="G893" t="s">
        <v>76</v>
      </c>
      <c r="H893" t="s">
        <v>92</v>
      </c>
      <c r="I893" s="48">
        <v>1800</v>
      </c>
      <c r="J893" s="35">
        <v>0.2</v>
      </c>
    </row>
    <row r="894" spans="6:10" x14ac:dyDescent="0.2">
      <c r="F894">
        <v>2021</v>
      </c>
      <c r="G894" t="s">
        <v>75</v>
      </c>
      <c r="H894" t="s">
        <v>98</v>
      </c>
      <c r="I894" s="48">
        <v>2700</v>
      </c>
      <c r="J894" s="35">
        <v>0.9</v>
      </c>
    </row>
    <row r="895" spans="6:10" x14ac:dyDescent="0.2">
      <c r="F895">
        <v>2022</v>
      </c>
      <c r="G895" t="s">
        <v>78</v>
      </c>
      <c r="H895" t="s">
        <v>100</v>
      </c>
      <c r="I895" s="48">
        <v>2100</v>
      </c>
      <c r="J895" s="35">
        <v>0.3</v>
      </c>
    </row>
    <row r="896" spans="6:10" x14ac:dyDescent="0.2">
      <c r="F896">
        <v>2022</v>
      </c>
      <c r="G896" t="s">
        <v>78</v>
      </c>
      <c r="H896" t="s">
        <v>102</v>
      </c>
      <c r="I896" s="48">
        <v>1800</v>
      </c>
      <c r="J896" s="35">
        <v>0.35</v>
      </c>
    </row>
    <row r="897" spans="6:10" x14ac:dyDescent="0.2">
      <c r="F897">
        <v>2022</v>
      </c>
      <c r="G897" t="s">
        <v>75</v>
      </c>
      <c r="H897" t="s">
        <v>79</v>
      </c>
      <c r="I897" s="48">
        <v>2800</v>
      </c>
      <c r="J897" s="35">
        <v>0.35</v>
      </c>
    </row>
    <row r="898" spans="6:10" x14ac:dyDescent="0.2">
      <c r="F898">
        <v>2020</v>
      </c>
      <c r="G898" t="s">
        <v>78</v>
      </c>
      <c r="H898" t="s">
        <v>94</v>
      </c>
      <c r="I898" s="48">
        <v>1900</v>
      </c>
      <c r="J898" s="35">
        <v>0.55000000000000004</v>
      </c>
    </row>
    <row r="899" spans="6:10" x14ac:dyDescent="0.2">
      <c r="F899">
        <v>2022</v>
      </c>
      <c r="G899" t="s">
        <v>78</v>
      </c>
      <c r="H899" t="s">
        <v>97</v>
      </c>
      <c r="I899" s="48">
        <v>2000</v>
      </c>
      <c r="J899" s="35">
        <v>0.55000000000000004</v>
      </c>
    </row>
    <row r="900" spans="6:10" x14ac:dyDescent="0.2">
      <c r="F900">
        <v>2021</v>
      </c>
      <c r="G900" t="s">
        <v>75</v>
      </c>
      <c r="H900" t="s">
        <v>83</v>
      </c>
      <c r="I900" s="48">
        <v>300</v>
      </c>
      <c r="J900" s="35">
        <v>0.95</v>
      </c>
    </row>
    <row r="901" spans="6:10" x14ac:dyDescent="0.2">
      <c r="F901">
        <v>2020</v>
      </c>
      <c r="G901" t="s">
        <v>77</v>
      </c>
      <c r="H901" t="s">
        <v>103</v>
      </c>
      <c r="I901" s="48">
        <v>400</v>
      </c>
      <c r="J901" s="35">
        <v>0.85</v>
      </c>
    </row>
    <row r="902" spans="6:10" x14ac:dyDescent="0.2">
      <c r="F902">
        <v>2022</v>
      </c>
      <c r="G902" t="s">
        <v>76</v>
      </c>
      <c r="H902" t="s">
        <v>84</v>
      </c>
      <c r="I902" s="48">
        <v>2800</v>
      </c>
      <c r="J902" s="35">
        <v>0.55000000000000004</v>
      </c>
    </row>
    <row r="903" spans="6:10" x14ac:dyDescent="0.2">
      <c r="F903">
        <v>2021</v>
      </c>
      <c r="G903" t="s">
        <v>77</v>
      </c>
      <c r="H903" t="s">
        <v>99</v>
      </c>
      <c r="I903" s="48">
        <v>800</v>
      </c>
      <c r="J903" s="35">
        <v>0.4</v>
      </c>
    </row>
    <row r="904" spans="6:10" x14ac:dyDescent="0.2">
      <c r="F904">
        <v>2020</v>
      </c>
      <c r="G904" t="s">
        <v>77</v>
      </c>
      <c r="H904" t="s">
        <v>96</v>
      </c>
      <c r="I904" s="48">
        <v>2800</v>
      </c>
      <c r="J904" s="35">
        <v>0.15</v>
      </c>
    </row>
    <row r="905" spans="6:10" x14ac:dyDescent="0.2">
      <c r="F905">
        <v>2022</v>
      </c>
      <c r="G905" t="s">
        <v>76</v>
      </c>
      <c r="H905" t="s">
        <v>80</v>
      </c>
      <c r="I905" s="48">
        <v>3200</v>
      </c>
      <c r="J905" s="35">
        <v>0.55000000000000004</v>
      </c>
    </row>
    <row r="906" spans="6:10" x14ac:dyDescent="0.2">
      <c r="F906">
        <v>2020</v>
      </c>
      <c r="G906" t="s">
        <v>75</v>
      </c>
      <c r="H906" t="s">
        <v>98</v>
      </c>
      <c r="I906" s="48">
        <v>1500</v>
      </c>
      <c r="J906" s="35">
        <v>0.45</v>
      </c>
    </row>
    <row r="907" spans="6:10" x14ac:dyDescent="0.2">
      <c r="F907">
        <v>2021</v>
      </c>
      <c r="G907" t="s">
        <v>76</v>
      </c>
      <c r="H907" t="s">
        <v>80</v>
      </c>
      <c r="I907" s="48">
        <v>1500</v>
      </c>
      <c r="J907" s="35">
        <v>0.65</v>
      </c>
    </row>
    <row r="908" spans="6:10" x14ac:dyDescent="0.2">
      <c r="F908">
        <v>2020</v>
      </c>
      <c r="G908" t="s">
        <v>75</v>
      </c>
      <c r="H908" t="s">
        <v>83</v>
      </c>
      <c r="I908" s="48">
        <v>1200</v>
      </c>
      <c r="J908" s="35">
        <v>0.4</v>
      </c>
    </row>
    <row r="909" spans="6:10" x14ac:dyDescent="0.2">
      <c r="F909">
        <v>2022</v>
      </c>
      <c r="G909" t="s">
        <v>76</v>
      </c>
      <c r="H909" t="s">
        <v>84</v>
      </c>
      <c r="I909" s="48">
        <v>4000</v>
      </c>
      <c r="J909" s="35">
        <v>0.65</v>
      </c>
    </row>
    <row r="910" spans="6:10" x14ac:dyDescent="0.2">
      <c r="F910">
        <v>2021</v>
      </c>
      <c r="G910" t="s">
        <v>78</v>
      </c>
      <c r="H910" t="s">
        <v>102</v>
      </c>
      <c r="I910" s="48">
        <v>900</v>
      </c>
      <c r="J910" s="35">
        <v>0.9</v>
      </c>
    </row>
    <row r="911" spans="6:10" x14ac:dyDescent="0.2">
      <c r="F911">
        <v>2021</v>
      </c>
      <c r="G911" t="s">
        <v>75</v>
      </c>
      <c r="H911" t="s">
        <v>83</v>
      </c>
      <c r="I911" s="48">
        <v>4000</v>
      </c>
      <c r="J911" s="35">
        <v>0.9</v>
      </c>
    </row>
    <row r="912" spans="6:10" x14ac:dyDescent="0.2">
      <c r="F912">
        <v>2022</v>
      </c>
      <c r="G912" t="s">
        <v>76</v>
      </c>
      <c r="H912" t="s">
        <v>92</v>
      </c>
      <c r="I912" s="48">
        <v>1600</v>
      </c>
      <c r="J912" s="35">
        <v>0.3</v>
      </c>
    </row>
    <row r="913" spans="6:10" x14ac:dyDescent="0.2">
      <c r="F913">
        <v>2022</v>
      </c>
      <c r="G913" t="s">
        <v>77</v>
      </c>
      <c r="H913" t="s">
        <v>101</v>
      </c>
      <c r="I913" s="48">
        <v>2800</v>
      </c>
      <c r="J913" s="35">
        <v>0.45</v>
      </c>
    </row>
    <row r="914" spans="6:10" x14ac:dyDescent="0.2">
      <c r="F914">
        <v>2020</v>
      </c>
      <c r="G914" t="s">
        <v>75</v>
      </c>
      <c r="H914" t="s">
        <v>91</v>
      </c>
      <c r="I914" s="48">
        <v>3800</v>
      </c>
      <c r="J914" s="35">
        <v>0.3</v>
      </c>
    </row>
    <row r="915" spans="6:10" x14ac:dyDescent="0.2">
      <c r="F915">
        <v>2021</v>
      </c>
      <c r="G915" t="s">
        <v>77</v>
      </c>
      <c r="H915" t="s">
        <v>96</v>
      </c>
      <c r="I915" s="48">
        <v>1000</v>
      </c>
      <c r="J915" s="35">
        <v>0.65</v>
      </c>
    </row>
    <row r="916" spans="6:10" x14ac:dyDescent="0.2">
      <c r="F916">
        <v>2022</v>
      </c>
      <c r="G916" t="s">
        <v>76</v>
      </c>
      <c r="H916" t="s">
        <v>84</v>
      </c>
      <c r="I916" s="48">
        <v>3200</v>
      </c>
      <c r="J916" s="35">
        <v>0.75</v>
      </c>
    </row>
    <row r="917" spans="6:10" x14ac:dyDescent="0.2">
      <c r="F917">
        <v>2022</v>
      </c>
      <c r="G917" t="s">
        <v>77</v>
      </c>
      <c r="H917" t="s">
        <v>103</v>
      </c>
      <c r="I917" s="48">
        <v>3000</v>
      </c>
      <c r="J917" s="35">
        <v>0.7</v>
      </c>
    </row>
    <row r="918" spans="6:10" x14ac:dyDescent="0.2">
      <c r="F918">
        <v>2021</v>
      </c>
      <c r="G918" t="s">
        <v>76</v>
      </c>
      <c r="H918" t="s">
        <v>88</v>
      </c>
      <c r="I918" s="48">
        <v>100</v>
      </c>
      <c r="J918" s="35">
        <v>0.3</v>
      </c>
    </row>
    <row r="919" spans="6:10" x14ac:dyDescent="0.2">
      <c r="F919">
        <v>2021</v>
      </c>
      <c r="G919" t="s">
        <v>78</v>
      </c>
      <c r="H919" t="s">
        <v>100</v>
      </c>
      <c r="I919" s="48">
        <v>2100</v>
      </c>
      <c r="J919" s="35">
        <v>0.05</v>
      </c>
    </row>
    <row r="920" spans="6:10" x14ac:dyDescent="0.2">
      <c r="F920">
        <v>2022</v>
      </c>
      <c r="G920" t="s">
        <v>77</v>
      </c>
      <c r="H920" t="s">
        <v>93</v>
      </c>
      <c r="I920" s="48">
        <v>2400</v>
      </c>
      <c r="J920" s="35">
        <v>0.25</v>
      </c>
    </row>
    <row r="921" spans="6:10" x14ac:dyDescent="0.2">
      <c r="F921">
        <v>2020</v>
      </c>
      <c r="G921" t="s">
        <v>76</v>
      </c>
      <c r="H921" t="s">
        <v>88</v>
      </c>
      <c r="I921" s="48">
        <v>3900</v>
      </c>
      <c r="J921" s="35">
        <v>0.05</v>
      </c>
    </row>
    <row r="922" spans="6:10" x14ac:dyDescent="0.2">
      <c r="F922">
        <v>2021</v>
      </c>
      <c r="G922" t="s">
        <v>77</v>
      </c>
      <c r="H922" t="s">
        <v>85</v>
      </c>
      <c r="I922" s="48">
        <v>2500</v>
      </c>
      <c r="J922" s="35">
        <v>0.7</v>
      </c>
    </row>
    <row r="923" spans="6:10" x14ac:dyDescent="0.2">
      <c r="F923">
        <v>2021</v>
      </c>
      <c r="G923" t="s">
        <v>78</v>
      </c>
      <c r="H923" t="s">
        <v>97</v>
      </c>
      <c r="I923" s="48">
        <v>2600</v>
      </c>
      <c r="J923" s="35">
        <v>0.6</v>
      </c>
    </row>
    <row r="924" spans="6:10" x14ac:dyDescent="0.2">
      <c r="F924">
        <v>2022</v>
      </c>
      <c r="G924" t="s">
        <v>75</v>
      </c>
      <c r="H924" t="s">
        <v>95</v>
      </c>
      <c r="I924" s="48">
        <v>1100</v>
      </c>
      <c r="J924" s="35">
        <v>0.15</v>
      </c>
    </row>
    <row r="925" spans="6:10" x14ac:dyDescent="0.2">
      <c r="F925">
        <v>2022</v>
      </c>
      <c r="G925" t="s">
        <v>77</v>
      </c>
      <c r="H925" t="s">
        <v>99</v>
      </c>
      <c r="I925" s="48">
        <v>200</v>
      </c>
      <c r="J925" s="35">
        <v>0.6</v>
      </c>
    </row>
    <row r="926" spans="6:10" x14ac:dyDescent="0.2">
      <c r="F926">
        <v>2020</v>
      </c>
      <c r="G926" t="s">
        <v>77</v>
      </c>
      <c r="H926" t="s">
        <v>103</v>
      </c>
      <c r="I926" s="48">
        <v>3200</v>
      </c>
      <c r="J926" s="35">
        <v>0.65</v>
      </c>
    </row>
    <row r="927" spans="6:10" x14ac:dyDescent="0.2">
      <c r="F927">
        <v>2021</v>
      </c>
      <c r="G927" t="s">
        <v>78</v>
      </c>
      <c r="H927" t="s">
        <v>94</v>
      </c>
      <c r="I927" s="48">
        <v>3500</v>
      </c>
      <c r="J927" s="35">
        <v>0.7</v>
      </c>
    </row>
    <row r="928" spans="6:10" x14ac:dyDescent="0.2">
      <c r="F928">
        <v>2022</v>
      </c>
      <c r="G928" t="s">
        <v>78</v>
      </c>
      <c r="H928" t="s">
        <v>86</v>
      </c>
      <c r="I928" s="48">
        <v>1100</v>
      </c>
      <c r="J928" s="35">
        <v>0.7</v>
      </c>
    </row>
    <row r="929" spans="6:10" x14ac:dyDescent="0.2">
      <c r="F929">
        <v>2021</v>
      </c>
      <c r="G929" t="s">
        <v>75</v>
      </c>
      <c r="H929" t="s">
        <v>83</v>
      </c>
      <c r="I929" s="48">
        <v>3000</v>
      </c>
      <c r="J929" s="35">
        <v>0.3</v>
      </c>
    </row>
    <row r="930" spans="6:10" x14ac:dyDescent="0.2">
      <c r="F930">
        <v>2020</v>
      </c>
      <c r="G930" t="s">
        <v>77</v>
      </c>
      <c r="H930" t="s">
        <v>89</v>
      </c>
      <c r="I930" s="48">
        <v>1600</v>
      </c>
      <c r="J930" s="35">
        <v>0.45</v>
      </c>
    </row>
    <row r="931" spans="6:10" x14ac:dyDescent="0.2">
      <c r="F931">
        <v>2021</v>
      </c>
      <c r="G931" t="s">
        <v>78</v>
      </c>
      <c r="H931" t="s">
        <v>102</v>
      </c>
      <c r="I931" s="48">
        <v>1300</v>
      </c>
      <c r="J931" s="35">
        <v>0.95</v>
      </c>
    </row>
    <row r="932" spans="6:10" x14ac:dyDescent="0.2">
      <c r="F932">
        <v>2022</v>
      </c>
      <c r="G932" t="s">
        <v>76</v>
      </c>
      <c r="H932" t="s">
        <v>80</v>
      </c>
      <c r="I932" s="48">
        <v>1300</v>
      </c>
      <c r="J932" s="35">
        <v>0.55000000000000004</v>
      </c>
    </row>
    <row r="933" spans="6:10" x14ac:dyDescent="0.2">
      <c r="F933">
        <v>2021</v>
      </c>
      <c r="G933" t="s">
        <v>76</v>
      </c>
      <c r="H933" t="s">
        <v>84</v>
      </c>
      <c r="I933" s="48">
        <v>1200</v>
      </c>
      <c r="J933" s="35">
        <v>0.65</v>
      </c>
    </row>
    <row r="934" spans="6:10" x14ac:dyDescent="0.2">
      <c r="F934">
        <v>2020</v>
      </c>
      <c r="G934" t="s">
        <v>78</v>
      </c>
      <c r="H934" t="s">
        <v>102</v>
      </c>
      <c r="I934" s="48">
        <v>2600</v>
      </c>
      <c r="J934" s="35">
        <v>0.45</v>
      </c>
    </row>
    <row r="935" spans="6:10" x14ac:dyDescent="0.2">
      <c r="F935">
        <v>2022</v>
      </c>
      <c r="G935" t="s">
        <v>78</v>
      </c>
      <c r="H935" t="s">
        <v>102</v>
      </c>
      <c r="I935" s="48">
        <v>3700</v>
      </c>
      <c r="J935" s="35">
        <v>0.65</v>
      </c>
    </row>
    <row r="936" spans="6:10" x14ac:dyDescent="0.2">
      <c r="F936">
        <v>2022</v>
      </c>
      <c r="G936" t="s">
        <v>78</v>
      </c>
      <c r="H936" t="s">
        <v>102</v>
      </c>
      <c r="I936" s="48">
        <v>500</v>
      </c>
      <c r="J936" s="35">
        <v>0.05</v>
      </c>
    </row>
    <row r="937" spans="6:10" x14ac:dyDescent="0.2">
      <c r="F937">
        <v>2022</v>
      </c>
      <c r="G937" t="s">
        <v>78</v>
      </c>
      <c r="H937" t="s">
        <v>97</v>
      </c>
      <c r="I937" s="48">
        <v>1300</v>
      </c>
      <c r="J937" s="35">
        <v>0.15</v>
      </c>
    </row>
    <row r="938" spans="6:10" x14ac:dyDescent="0.2">
      <c r="F938">
        <v>2020</v>
      </c>
      <c r="G938" t="s">
        <v>78</v>
      </c>
      <c r="H938" t="s">
        <v>102</v>
      </c>
      <c r="I938" s="48">
        <v>1300</v>
      </c>
      <c r="J938" s="35">
        <v>0.3</v>
      </c>
    </row>
    <row r="939" spans="6:10" x14ac:dyDescent="0.2">
      <c r="F939">
        <v>2020</v>
      </c>
      <c r="G939" t="s">
        <v>75</v>
      </c>
      <c r="H939" t="s">
        <v>95</v>
      </c>
      <c r="I939" s="48">
        <v>900</v>
      </c>
      <c r="J939" s="35">
        <v>1</v>
      </c>
    </row>
    <row r="940" spans="6:10" x14ac:dyDescent="0.2">
      <c r="F940">
        <v>2020</v>
      </c>
      <c r="G940" t="s">
        <v>75</v>
      </c>
      <c r="H940" t="s">
        <v>95</v>
      </c>
      <c r="I940" s="48">
        <v>3900</v>
      </c>
      <c r="J940" s="35">
        <v>0.85</v>
      </c>
    </row>
    <row r="941" spans="6:10" x14ac:dyDescent="0.2">
      <c r="F941">
        <v>2020</v>
      </c>
      <c r="G941" t="s">
        <v>76</v>
      </c>
      <c r="H941" t="s">
        <v>92</v>
      </c>
      <c r="I941" s="48">
        <v>3200</v>
      </c>
      <c r="J941" s="35">
        <v>0.45</v>
      </c>
    </row>
    <row r="942" spans="6:10" x14ac:dyDescent="0.2">
      <c r="F942">
        <v>2020</v>
      </c>
      <c r="G942" t="s">
        <v>76</v>
      </c>
      <c r="H942" t="s">
        <v>84</v>
      </c>
      <c r="I942" s="48">
        <v>1500</v>
      </c>
      <c r="J942" s="35">
        <v>0.35</v>
      </c>
    </row>
    <row r="943" spans="6:10" x14ac:dyDescent="0.2">
      <c r="F943">
        <v>2022</v>
      </c>
      <c r="G943" t="s">
        <v>78</v>
      </c>
      <c r="H943" t="s">
        <v>82</v>
      </c>
      <c r="I943" s="48">
        <v>100</v>
      </c>
      <c r="J943" s="35">
        <v>0.2</v>
      </c>
    </row>
    <row r="944" spans="6:10" x14ac:dyDescent="0.2">
      <c r="F944">
        <v>2021</v>
      </c>
      <c r="G944" t="s">
        <v>78</v>
      </c>
      <c r="H944" t="s">
        <v>86</v>
      </c>
      <c r="I944" s="48">
        <v>3900</v>
      </c>
      <c r="J944" s="35">
        <v>0.7</v>
      </c>
    </row>
    <row r="945" spans="6:10" x14ac:dyDescent="0.2">
      <c r="F945">
        <v>2020</v>
      </c>
      <c r="G945" t="s">
        <v>78</v>
      </c>
      <c r="H945" t="s">
        <v>97</v>
      </c>
      <c r="I945" s="48">
        <v>3800</v>
      </c>
      <c r="J945" s="35">
        <v>0.9</v>
      </c>
    </row>
    <row r="946" spans="6:10" x14ac:dyDescent="0.2">
      <c r="F946">
        <v>2021</v>
      </c>
      <c r="G946" t="s">
        <v>78</v>
      </c>
      <c r="H946" t="s">
        <v>94</v>
      </c>
      <c r="I946" s="48">
        <v>3200</v>
      </c>
      <c r="J946" s="35">
        <v>0.6</v>
      </c>
    </row>
    <row r="947" spans="6:10" x14ac:dyDescent="0.2">
      <c r="F947">
        <v>2020</v>
      </c>
      <c r="G947" t="s">
        <v>77</v>
      </c>
      <c r="H947" t="s">
        <v>81</v>
      </c>
      <c r="I947" s="48">
        <v>1500</v>
      </c>
      <c r="J947" s="35">
        <v>0.1</v>
      </c>
    </row>
    <row r="948" spans="6:10" x14ac:dyDescent="0.2">
      <c r="F948">
        <v>2020</v>
      </c>
      <c r="G948" t="s">
        <v>77</v>
      </c>
      <c r="H948" t="s">
        <v>96</v>
      </c>
      <c r="I948" s="48">
        <v>2500</v>
      </c>
      <c r="J948" s="35">
        <v>0.5</v>
      </c>
    </row>
    <row r="949" spans="6:10" x14ac:dyDescent="0.2">
      <c r="F949">
        <v>2021</v>
      </c>
      <c r="G949" t="s">
        <v>77</v>
      </c>
      <c r="H949" t="s">
        <v>99</v>
      </c>
      <c r="I949" s="48">
        <v>2300</v>
      </c>
      <c r="J949" s="35">
        <v>0.85</v>
      </c>
    </row>
    <row r="950" spans="6:10" x14ac:dyDescent="0.2">
      <c r="F950">
        <v>2021</v>
      </c>
      <c r="G950" t="s">
        <v>78</v>
      </c>
      <c r="H950" t="s">
        <v>82</v>
      </c>
      <c r="I950" s="48">
        <v>3900</v>
      </c>
      <c r="J950" s="35">
        <v>0.55000000000000004</v>
      </c>
    </row>
    <row r="951" spans="6:10" x14ac:dyDescent="0.2">
      <c r="F951">
        <v>2022</v>
      </c>
      <c r="G951" t="s">
        <v>75</v>
      </c>
      <c r="H951" t="s">
        <v>79</v>
      </c>
      <c r="I951" s="48">
        <v>1000</v>
      </c>
      <c r="J951" s="35">
        <v>0.55000000000000004</v>
      </c>
    </row>
    <row r="952" spans="6:10" x14ac:dyDescent="0.2">
      <c r="F952">
        <v>2021</v>
      </c>
      <c r="G952" t="s">
        <v>77</v>
      </c>
      <c r="H952" t="s">
        <v>93</v>
      </c>
      <c r="I952" s="48">
        <v>3400</v>
      </c>
      <c r="J952" s="35">
        <v>0.95</v>
      </c>
    </row>
    <row r="953" spans="6:10" x14ac:dyDescent="0.2">
      <c r="F953">
        <v>2022</v>
      </c>
      <c r="G953" t="s">
        <v>77</v>
      </c>
      <c r="H953" t="s">
        <v>93</v>
      </c>
      <c r="I953" s="48">
        <v>1800</v>
      </c>
      <c r="J953" s="35">
        <v>0.05</v>
      </c>
    </row>
    <row r="954" spans="6:10" x14ac:dyDescent="0.2">
      <c r="F954">
        <v>2021</v>
      </c>
      <c r="G954" t="s">
        <v>77</v>
      </c>
      <c r="H954" t="s">
        <v>85</v>
      </c>
      <c r="I954" s="48">
        <v>3600</v>
      </c>
      <c r="J954" s="35">
        <v>0.05</v>
      </c>
    </row>
    <row r="955" spans="6:10" x14ac:dyDescent="0.2">
      <c r="F955">
        <v>2020</v>
      </c>
      <c r="G955" t="s">
        <v>76</v>
      </c>
      <c r="H955" t="s">
        <v>88</v>
      </c>
      <c r="I955" s="48">
        <v>1000</v>
      </c>
      <c r="J955" s="35">
        <v>0.1</v>
      </c>
    </row>
    <row r="956" spans="6:10" x14ac:dyDescent="0.2">
      <c r="F956">
        <v>2022</v>
      </c>
      <c r="G956" t="s">
        <v>78</v>
      </c>
      <c r="H956" t="s">
        <v>94</v>
      </c>
      <c r="I956" s="48">
        <v>1400</v>
      </c>
      <c r="J956" s="35">
        <v>0.55000000000000004</v>
      </c>
    </row>
    <row r="957" spans="6:10" x14ac:dyDescent="0.2">
      <c r="F957">
        <v>2022</v>
      </c>
      <c r="G957" t="s">
        <v>75</v>
      </c>
      <c r="H957" t="s">
        <v>83</v>
      </c>
      <c r="I957" s="48">
        <v>2600</v>
      </c>
      <c r="J957" s="35">
        <v>0.25</v>
      </c>
    </row>
    <row r="958" spans="6:10" x14ac:dyDescent="0.2">
      <c r="F958">
        <v>2020</v>
      </c>
      <c r="G958" t="s">
        <v>75</v>
      </c>
      <c r="H958" t="s">
        <v>79</v>
      </c>
      <c r="I958" s="48">
        <v>1500</v>
      </c>
      <c r="J958" s="35">
        <v>0.05</v>
      </c>
    </row>
    <row r="959" spans="6:10" x14ac:dyDescent="0.2">
      <c r="F959">
        <v>2021</v>
      </c>
      <c r="G959" t="s">
        <v>77</v>
      </c>
      <c r="H959" t="s">
        <v>96</v>
      </c>
      <c r="I959" s="48">
        <v>2600</v>
      </c>
      <c r="J959" s="35">
        <v>0.65</v>
      </c>
    </row>
    <row r="960" spans="6:10" x14ac:dyDescent="0.2">
      <c r="F960">
        <v>2021</v>
      </c>
      <c r="G960" t="s">
        <v>76</v>
      </c>
      <c r="H960" t="s">
        <v>84</v>
      </c>
      <c r="I960" s="48">
        <v>300</v>
      </c>
      <c r="J960" s="35">
        <v>0.95</v>
      </c>
    </row>
    <row r="961" spans="6:10" x14ac:dyDescent="0.2">
      <c r="F961">
        <v>2021</v>
      </c>
      <c r="G961" t="s">
        <v>77</v>
      </c>
      <c r="H961" t="s">
        <v>93</v>
      </c>
      <c r="I961" s="48">
        <v>2500</v>
      </c>
      <c r="J961" s="35">
        <v>0.4</v>
      </c>
    </row>
    <row r="962" spans="6:10" x14ac:dyDescent="0.2">
      <c r="F962">
        <v>2020</v>
      </c>
      <c r="G962" t="s">
        <v>75</v>
      </c>
      <c r="H962" t="s">
        <v>83</v>
      </c>
      <c r="I962" s="48">
        <v>1200</v>
      </c>
      <c r="J962" s="35">
        <v>0.45</v>
      </c>
    </row>
    <row r="963" spans="6:10" x14ac:dyDescent="0.2">
      <c r="F963">
        <v>2020</v>
      </c>
      <c r="G963" t="s">
        <v>76</v>
      </c>
      <c r="H963" t="s">
        <v>80</v>
      </c>
      <c r="I963" s="48">
        <v>1300</v>
      </c>
      <c r="J963" s="35">
        <v>0.65</v>
      </c>
    </row>
    <row r="964" spans="6:10" x14ac:dyDescent="0.2">
      <c r="F964">
        <v>2022</v>
      </c>
      <c r="G964" t="s">
        <v>77</v>
      </c>
      <c r="H964" t="s">
        <v>85</v>
      </c>
      <c r="I964" s="48">
        <v>3900</v>
      </c>
      <c r="J964" s="35">
        <v>0.9</v>
      </c>
    </row>
    <row r="965" spans="6:10" x14ac:dyDescent="0.2">
      <c r="F965">
        <v>2021</v>
      </c>
      <c r="G965" t="s">
        <v>78</v>
      </c>
      <c r="H965" t="s">
        <v>100</v>
      </c>
      <c r="I965" s="48">
        <v>800</v>
      </c>
      <c r="J965" s="35">
        <v>0.6</v>
      </c>
    </row>
    <row r="966" spans="6:10" x14ac:dyDescent="0.2">
      <c r="F966">
        <v>2021</v>
      </c>
      <c r="G966" t="s">
        <v>77</v>
      </c>
      <c r="H966" t="s">
        <v>81</v>
      </c>
      <c r="I966" s="48">
        <v>900</v>
      </c>
      <c r="J966" s="35">
        <v>0.45</v>
      </c>
    </row>
    <row r="967" spans="6:10" x14ac:dyDescent="0.2">
      <c r="F967">
        <v>2020</v>
      </c>
      <c r="G967" t="s">
        <v>77</v>
      </c>
      <c r="H967" t="s">
        <v>101</v>
      </c>
      <c r="I967" s="48">
        <v>800</v>
      </c>
      <c r="J967" s="35">
        <v>0.35</v>
      </c>
    </row>
    <row r="968" spans="6:10" x14ac:dyDescent="0.2">
      <c r="F968">
        <v>2021</v>
      </c>
      <c r="G968" t="s">
        <v>78</v>
      </c>
      <c r="H968" t="s">
        <v>82</v>
      </c>
      <c r="I968" s="48">
        <v>3600</v>
      </c>
      <c r="J968" s="35">
        <v>0.05</v>
      </c>
    </row>
    <row r="969" spans="6:10" x14ac:dyDescent="0.2">
      <c r="F969">
        <v>2022</v>
      </c>
      <c r="G969" t="s">
        <v>76</v>
      </c>
      <c r="H969" t="s">
        <v>92</v>
      </c>
      <c r="I969" s="48">
        <v>3800</v>
      </c>
      <c r="J969" s="35">
        <v>1</v>
      </c>
    </row>
    <row r="970" spans="6:10" x14ac:dyDescent="0.2">
      <c r="F970">
        <v>2021</v>
      </c>
      <c r="G970" t="s">
        <v>77</v>
      </c>
      <c r="H970" t="s">
        <v>101</v>
      </c>
      <c r="I970" s="48">
        <v>3700</v>
      </c>
      <c r="J970" s="35">
        <v>0.85</v>
      </c>
    </row>
    <row r="971" spans="6:10" x14ac:dyDescent="0.2">
      <c r="F971">
        <v>2020</v>
      </c>
      <c r="G971" t="s">
        <v>76</v>
      </c>
      <c r="H971" t="s">
        <v>88</v>
      </c>
      <c r="I971" s="48">
        <v>200</v>
      </c>
      <c r="J971" s="35">
        <v>0.75</v>
      </c>
    </row>
    <row r="972" spans="6:10" x14ac:dyDescent="0.2">
      <c r="F972">
        <v>2021</v>
      </c>
      <c r="G972" t="s">
        <v>75</v>
      </c>
      <c r="H972" t="s">
        <v>83</v>
      </c>
      <c r="I972" s="48">
        <v>300</v>
      </c>
      <c r="J972" s="35">
        <v>0.05</v>
      </c>
    </row>
    <row r="973" spans="6:10" x14ac:dyDescent="0.2">
      <c r="F973">
        <v>2020</v>
      </c>
      <c r="G973" t="s">
        <v>76</v>
      </c>
      <c r="H973" t="s">
        <v>92</v>
      </c>
      <c r="I973" s="48">
        <v>1400</v>
      </c>
      <c r="J973" s="35">
        <v>0.55000000000000004</v>
      </c>
    </row>
    <row r="974" spans="6:10" x14ac:dyDescent="0.2">
      <c r="F974">
        <v>2020</v>
      </c>
      <c r="G974" t="s">
        <v>76</v>
      </c>
      <c r="H974" t="s">
        <v>92</v>
      </c>
      <c r="I974" s="48">
        <v>400</v>
      </c>
      <c r="J974" s="35">
        <v>0.15</v>
      </c>
    </row>
    <row r="975" spans="6:10" x14ac:dyDescent="0.2">
      <c r="F975">
        <v>2022</v>
      </c>
      <c r="G975" t="s">
        <v>78</v>
      </c>
      <c r="H975" t="s">
        <v>90</v>
      </c>
      <c r="I975" s="48">
        <v>3600</v>
      </c>
      <c r="J975" s="35">
        <v>0.9</v>
      </c>
    </row>
    <row r="976" spans="6:10" x14ac:dyDescent="0.2">
      <c r="F976">
        <v>2021</v>
      </c>
      <c r="G976" t="s">
        <v>78</v>
      </c>
      <c r="H976" t="s">
        <v>86</v>
      </c>
      <c r="I976" s="48">
        <v>4000</v>
      </c>
      <c r="J976" s="35">
        <v>0.6</v>
      </c>
    </row>
    <row r="977" spans="6:10" x14ac:dyDescent="0.2">
      <c r="F977">
        <v>2021</v>
      </c>
      <c r="G977" t="s">
        <v>76</v>
      </c>
      <c r="H977" t="s">
        <v>84</v>
      </c>
      <c r="I977" s="48">
        <v>1000</v>
      </c>
      <c r="J977" s="35">
        <v>0.4</v>
      </c>
    </row>
    <row r="978" spans="6:10" x14ac:dyDescent="0.2">
      <c r="F978">
        <v>2020</v>
      </c>
      <c r="G978" t="s">
        <v>76</v>
      </c>
      <c r="H978" t="s">
        <v>84</v>
      </c>
      <c r="I978" s="48">
        <v>2100</v>
      </c>
      <c r="J978" s="35">
        <v>0.4</v>
      </c>
    </row>
    <row r="979" spans="6:10" x14ac:dyDescent="0.2">
      <c r="F979">
        <v>2020</v>
      </c>
      <c r="G979" t="s">
        <v>77</v>
      </c>
      <c r="H979" t="s">
        <v>85</v>
      </c>
      <c r="I979" s="48">
        <v>3700</v>
      </c>
      <c r="J979" s="35">
        <v>0.75</v>
      </c>
    </row>
    <row r="980" spans="6:10" x14ac:dyDescent="0.2">
      <c r="F980">
        <v>2022</v>
      </c>
      <c r="G980" t="s">
        <v>77</v>
      </c>
      <c r="H980" t="s">
        <v>96</v>
      </c>
      <c r="I980" s="48">
        <v>1400</v>
      </c>
      <c r="J980" s="35">
        <v>0.6</v>
      </c>
    </row>
    <row r="981" spans="6:10" x14ac:dyDescent="0.2">
      <c r="F981">
        <v>2020</v>
      </c>
      <c r="G981" t="s">
        <v>77</v>
      </c>
      <c r="H981" t="s">
        <v>93</v>
      </c>
      <c r="I981" s="48">
        <v>4000</v>
      </c>
      <c r="J981" s="35">
        <v>0.05</v>
      </c>
    </row>
    <row r="982" spans="6:10" x14ac:dyDescent="0.2">
      <c r="F982">
        <v>2020</v>
      </c>
      <c r="G982" t="s">
        <v>77</v>
      </c>
      <c r="H982" t="s">
        <v>81</v>
      </c>
      <c r="I982" s="48">
        <v>3700</v>
      </c>
      <c r="J982" s="35">
        <v>0.45</v>
      </c>
    </row>
    <row r="983" spans="6:10" x14ac:dyDescent="0.2">
      <c r="F983">
        <v>2020</v>
      </c>
      <c r="G983" t="s">
        <v>75</v>
      </c>
      <c r="H983" t="s">
        <v>98</v>
      </c>
      <c r="I983" s="48">
        <v>3400</v>
      </c>
      <c r="J983" s="35">
        <v>0.15</v>
      </c>
    </row>
    <row r="984" spans="6:10" x14ac:dyDescent="0.2">
      <c r="F984">
        <v>2022</v>
      </c>
      <c r="G984" t="s">
        <v>77</v>
      </c>
      <c r="H984" t="s">
        <v>89</v>
      </c>
      <c r="I984" s="48">
        <v>1200</v>
      </c>
      <c r="J984" s="35">
        <v>0.15</v>
      </c>
    </row>
    <row r="985" spans="6:10" x14ac:dyDescent="0.2">
      <c r="F985">
        <v>2020</v>
      </c>
      <c r="G985" t="s">
        <v>75</v>
      </c>
      <c r="H985" t="s">
        <v>95</v>
      </c>
      <c r="I985" s="48">
        <v>3400</v>
      </c>
      <c r="J985" s="35">
        <v>0.85</v>
      </c>
    </row>
    <row r="986" spans="6:10" x14ac:dyDescent="0.2">
      <c r="F986">
        <v>2022</v>
      </c>
      <c r="G986" t="s">
        <v>76</v>
      </c>
      <c r="H986" t="s">
        <v>80</v>
      </c>
      <c r="I986" s="48">
        <v>1700</v>
      </c>
      <c r="J986" s="35">
        <v>0.9</v>
      </c>
    </row>
    <row r="987" spans="6:10" x14ac:dyDescent="0.2">
      <c r="F987">
        <v>2020</v>
      </c>
      <c r="G987" t="s">
        <v>77</v>
      </c>
      <c r="H987" t="s">
        <v>89</v>
      </c>
      <c r="I987" s="48">
        <v>300</v>
      </c>
      <c r="J987" s="35">
        <v>1</v>
      </c>
    </row>
    <row r="988" spans="6:10" x14ac:dyDescent="0.2">
      <c r="F988">
        <v>2020</v>
      </c>
      <c r="G988" t="s">
        <v>77</v>
      </c>
      <c r="H988" t="s">
        <v>85</v>
      </c>
      <c r="I988" s="48">
        <v>2900</v>
      </c>
      <c r="J988" s="35">
        <v>0.7</v>
      </c>
    </row>
    <row r="989" spans="6:10" x14ac:dyDescent="0.2">
      <c r="F989">
        <v>2020</v>
      </c>
      <c r="G989" t="s">
        <v>78</v>
      </c>
      <c r="H989" t="s">
        <v>94</v>
      </c>
      <c r="I989" s="48">
        <v>3600</v>
      </c>
      <c r="J989" s="35">
        <v>0.5</v>
      </c>
    </row>
    <row r="990" spans="6:10" x14ac:dyDescent="0.2">
      <c r="F990">
        <v>2021</v>
      </c>
      <c r="G990" t="s">
        <v>76</v>
      </c>
      <c r="H990" t="s">
        <v>88</v>
      </c>
      <c r="I990" s="48">
        <v>2500</v>
      </c>
      <c r="J990" s="35">
        <v>0.05</v>
      </c>
    </row>
    <row r="991" spans="6:10" x14ac:dyDescent="0.2">
      <c r="F991">
        <v>2021</v>
      </c>
      <c r="G991" t="s">
        <v>76</v>
      </c>
      <c r="H991" t="s">
        <v>80</v>
      </c>
      <c r="I991" s="48">
        <v>400</v>
      </c>
      <c r="J991" s="35">
        <v>0.7</v>
      </c>
    </row>
    <row r="992" spans="6:10" x14ac:dyDescent="0.2">
      <c r="F992">
        <v>2021</v>
      </c>
      <c r="G992" t="s">
        <v>75</v>
      </c>
      <c r="H992" t="s">
        <v>79</v>
      </c>
      <c r="I992" s="48">
        <v>300</v>
      </c>
      <c r="J992" s="35">
        <v>0.1</v>
      </c>
    </row>
    <row r="993" spans="6:10" x14ac:dyDescent="0.2">
      <c r="F993">
        <v>2020</v>
      </c>
      <c r="G993" t="s">
        <v>78</v>
      </c>
      <c r="H993" t="s">
        <v>94</v>
      </c>
      <c r="I993" s="48">
        <v>2300</v>
      </c>
      <c r="J993" s="35">
        <v>0.3</v>
      </c>
    </row>
    <row r="994" spans="6:10" x14ac:dyDescent="0.2">
      <c r="F994">
        <v>2022</v>
      </c>
      <c r="G994" t="s">
        <v>78</v>
      </c>
      <c r="H994" t="s">
        <v>100</v>
      </c>
      <c r="I994" s="48">
        <v>1000</v>
      </c>
      <c r="J994" s="35">
        <v>0.05</v>
      </c>
    </row>
    <row r="995" spans="6:10" x14ac:dyDescent="0.2">
      <c r="F995">
        <v>2021</v>
      </c>
      <c r="G995" t="s">
        <v>75</v>
      </c>
      <c r="H995" t="s">
        <v>95</v>
      </c>
      <c r="I995" s="48">
        <v>400</v>
      </c>
      <c r="J995" s="35">
        <v>0.55000000000000004</v>
      </c>
    </row>
    <row r="996" spans="6:10" x14ac:dyDescent="0.2">
      <c r="F996">
        <v>2020</v>
      </c>
      <c r="G996" t="s">
        <v>77</v>
      </c>
      <c r="H996" t="s">
        <v>85</v>
      </c>
      <c r="I996" s="48">
        <v>2000</v>
      </c>
      <c r="J996" s="35">
        <v>0.75</v>
      </c>
    </row>
    <row r="997" spans="6:10" x14ac:dyDescent="0.2">
      <c r="F997">
        <v>2022</v>
      </c>
      <c r="G997" t="s">
        <v>75</v>
      </c>
      <c r="H997" t="s">
        <v>87</v>
      </c>
      <c r="I997" s="48">
        <v>3400</v>
      </c>
      <c r="J997" s="35">
        <v>0.5</v>
      </c>
    </row>
    <row r="998" spans="6:10" x14ac:dyDescent="0.2">
      <c r="F998">
        <v>2021</v>
      </c>
      <c r="G998" t="s">
        <v>75</v>
      </c>
      <c r="H998" t="s">
        <v>91</v>
      </c>
      <c r="I998" s="48">
        <v>300</v>
      </c>
      <c r="J998" s="35">
        <v>0.1</v>
      </c>
    </row>
    <row r="999" spans="6:10" x14ac:dyDescent="0.2">
      <c r="F999">
        <v>2020</v>
      </c>
      <c r="G999" t="s">
        <v>78</v>
      </c>
      <c r="H999" t="s">
        <v>86</v>
      </c>
      <c r="I999" s="48">
        <v>1000</v>
      </c>
      <c r="J999" s="35">
        <v>0.4</v>
      </c>
    </row>
    <row r="1000" spans="6:10" x14ac:dyDescent="0.2">
      <c r="F1000">
        <v>2021</v>
      </c>
      <c r="G1000" t="s">
        <v>76</v>
      </c>
      <c r="H1000" t="s">
        <v>80</v>
      </c>
      <c r="I1000" s="48">
        <v>1200</v>
      </c>
      <c r="J1000" s="35">
        <v>0.25</v>
      </c>
    </row>
    <row r="1001" spans="6:10" x14ac:dyDescent="0.2">
      <c r="F1001">
        <v>2022</v>
      </c>
      <c r="G1001" t="s">
        <v>75</v>
      </c>
      <c r="H1001" t="s">
        <v>95</v>
      </c>
      <c r="I1001" s="48">
        <v>2100</v>
      </c>
      <c r="J1001" s="35">
        <v>0.4</v>
      </c>
    </row>
    <row r="1002" spans="6:10" x14ac:dyDescent="0.2">
      <c r="F1002">
        <v>2022</v>
      </c>
      <c r="G1002" t="s">
        <v>75</v>
      </c>
      <c r="H1002" t="s">
        <v>98</v>
      </c>
      <c r="I1002" s="48">
        <v>1900</v>
      </c>
      <c r="J1002" s="35">
        <v>0.3</v>
      </c>
    </row>
    <row r="1003" spans="6:10" x14ac:dyDescent="0.2">
      <c r="F1003">
        <v>2020</v>
      </c>
      <c r="G1003" t="s">
        <v>76</v>
      </c>
      <c r="H1003" t="s">
        <v>92</v>
      </c>
      <c r="I1003" s="48">
        <v>1200</v>
      </c>
      <c r="J1003" s="35">
        <v>0.05</v>
      </c>
    </row>
    <row r="1004" spans="6:10" x14ac:dyDescent="0.2">
      <c r="F1004">
        <v>2021</v>
      </c>
      <c r="G1004" t="s">
        <v>76</v>
      </c>
      <c r="H1004" t="s">
        <v>88</v>
      </c>
      <c r="I1004" s="48">
        <v>200</v>
      </c>
      <c r="J1004" s="35">
        <v>0.85</v>
      </c>
    </row>
    <row r="1005" spans="6:10" x14ac:dyDescent="0.2">
      <c r="F1005">
        <v>2022</v>
      </c>
      <c r="G1005" t="s">
        <v>75</v>
      </c>
      <c r="H1005" t="s">
        <v>79</v>
      </c>
      <c r="I1005" s="48">
        <v>1300</v>
      </c>
      <c r="J1005" s="35">
        <v>0.35</v>
      </c>
    </row>
    <row r="1006" spans="6:10" x14ac:dyDescent="0.2">
      <c r="F1006">
        <v>2020</v>
      </c>
      <c r="G1006" t="s">
        <v>78</v>
      </c>
      <c r="H1006" t="s">
        <v>97</v>
      </c>
      <c r="I1006" s="48">
        <v>2600</v>
      </c>
      <c r="J1006" s="35">
        <v>0.95</v>
      </c>
    </row>
    <row r="1007" spans="6:10" x14ac:dyDescent="0.2">
      <c r="F1007">
        <v>2022</v>
      </c>
      <c r="G1007" t="s">
        <v>76</v>
      </c>
      <c r="H1007" t="s">
        <v>88</v>
      </c>
      <c r="I1007" s="48">
        <v>1200</v>
      </c>
      <c r="J1007" s="35">
        <v>0.8</v>
      </c>
    </row>
    <row r="1008" spans="6:10" x14ac:dyDescent="0.2">
      <c r="F1008">
        <v>2020</v>
      </c>
      <c r="G1008" t="s">
        <v>78</v>
      </c>
      <c r="H1008" t="s">
        <v>82</v>
      </c>
      <c r="I1008" s="48">
        <v>1500</v>
      </c>
      <c r="J1008" s="35">
        <v>0.5</v>
      </c>
    </row>
    <row r="1009" spans="6:10" x14ac:dyDescent="0.2">
      <c r="F1009">
        <v>2020</v>
      </c>
      <c r="G1009" t="s">
        <v>78</v>
      </c>
      <c r="H1009" t="s">
        <v>102</v>
      </c>
      <c r="I1009" s="48">
        <v>2800</v>
      </c>
      <c r="J1009" s="35">
        <v>0.4</v>
      </c>
    </row>
  </sheetData>
  <mergeCells count="1">
    <mergeCell ref="A3:E3"/>
  </mergeCells>
  <conditionalFormatting sqref="I4">
    <cfRule type="cellIs" dxfId="28" priority="1" operator="notEqual">
      <formula>0</formula>
    </cfRule>
  </conditionalFormatting>
  <hyperlinks>
    <hyperlink ref="A3:E3" location="HL_Navigator" tooltip="Go to Navigator (Table of Contents)" display="Navigator" xr:uid="{59FB05AC-5342-4A9A-B926-B5344DB09A89}"/>
    <hyperlink ref="A3" location="HL_Navigator" display="Navigator" xr:uid="{19855937-76D4-44EE-B107-8B936832E250}"/>
    <hyperlink ref="I4" location="Overall_Error_Check" tooltip="Go to Overall Error Check" display="Overall_Error_Check" xr:uid="{2A296912-9266-426D-8650-3FE517D0717B}"/>
  </hyperlinks>
  <pageMargins left="0.7" right="0.7" top="0.75" bottom="0.75" header="0.3" footer="0.3"/>
  <tableParts count="1">
    <tablePart r:id="rId1"/>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66167E-CB3F-4522-B907-15D3747FA11F}">
  <sheetPr>
    <outlinePr summaryBelow="0" summaryRight="0"/>
  </sheetPr>
  <dimension ref="A1:Q17"/>
  <sheetViews>
    <sheetView showGridLines="0" workbookViewId="0">
      <pane ySplit="4" topLeftCell="A5" activePane="bottomLeft" state="frozen"/>
      <selection pane="bottomLeft" activeCell="A3" sqref="A3:E3"/>
    </sheetView>
  </sheetViews>
  <sheetFormatPr defaultRowHeight="12" x14ac:dyDescent="0.2"/>
  <cols>
    <col min="1" max="5" width="3.7109375" customWidth="1"/>
    <col min="6" max="6" width="11.28515625" bestFit="1" customWidth="1"/>
    <col min="7" max="7" width="12.42578125" bestFit="1" customWidth="1"/>
  </cols>
  <sheetData>
    <row r="1" spans="1:17" ht="20.25" x14ac:dyDescent="0.3">
      <c r="A1" s="14" t="str">
        <f ca="1">IF(ISERROR(RIGHT(CELL("filename",A1),LEN(CELL("filename",A1))-FIND("]",CELL("filename",A1)))),
"",
RIGHT(CELL("filename",A1),LEN(CELL("filename",A1))-FIND("]",CELL("filename",A1))))</f>
        <v>Basic GROUPBY</v>
      </c>
    </row>
    <row r="2" spans="1:17" ht="18" x14ac:dyDescent="0.25">
      <c r="A2" s="16" t="str">
        <f ca="1">Model_Name</f>
        <v>SP Eta LAMBDA et al.xlsx</v>
      </c>
    </row>
    <row r="3" spans="1:17" x14ac:dyDescent="0.2">
      <c r="A3" s="73" t="s">
        <v>1</v>
      </c>
      <c r="B3" s="73"/>
      <c r="C3" s="73"/>
      <c r="D3" s="73"/>
      <c r="E3" s="73"/>
    </row>
    <row r="4" spans="1:17" ht="14.25" x14ac:dyDescent="0.2">
      <c r="E4" t="s">
        <v>2</v>
      </c>
      <c r="I4" s="1">
        <f>Overall_Error_Check</f>
        <v>0</v>
      </c>
    </row>
    <row r="5" spans="1:17" x14ac:dyDescent="0.2">
      <c r="A5" s="11"/>
    </row>
    <row r="6" spans="1:17" ht="16.5" thickBot="1" x14ac:dyDescent="0.3">
      <c r="B6" s="40">
        <f>MAX($B$5:$B5)+1</f>
        <v>1</v>
      </c>
      <c r="C6" s="2" t="str">
        <f ca="1">A1</f>
        <v>Basic GROUPBY</v>
      </c>
      <c r="D6" s="2"/>
      <c r="E6" s="2"/>
      <c r="F6" s="2"/>
      <c r="G6" s="2"/>
      <c r="H6" s="2"/>
      <c r="I6" s="2"/>
      <c r="J6" s="2"/>
      <c r="K6" s="2"/>
      <c r="L6" s="2"/>
      <c r="M6" s="2"/>
      <c r="N6" s="2"/>
      <c r="O6" s="2"/>
      <c r="P6" s="2"/>
      <c r="Q6" s="2"/>
    </row>
    <row r="7" spans="1:17" ht="12.75" thickTop="1" x14ac:dyDescent="0.2"/>
    <row r="8" spans="1:17" ht="16.5" x14ac:dyDescent="0.25">
      <c r="C8" s="3" t="s">
        <v>69</v>
      </c>
    </row>
    <row r="10" spans="1:17" ht="15" x14ac:dyDescent="0.25">
      <c r="D10" s="4" t="s">
        <v>125</v>
      </c>
    </row>
    <row r="12" spans="1:17" x14ac:dyDescent="0.2">
      <c r="F12" s="13" t="s">
        <v>29</v>
      </c>
      <c r="G12" s="13" t="s">
        <v>127</v>
      </c>
    </row>
    <row r="13" spans="1:17" x14ac:dyDescent="0.2">
      <c r="F13" t="str" cm="1">
        <f t="array" ref="F13:G17">_xlfn.GROUPBY(tbl[Category],tbl[Sales],_xleta.SUM)</f>
        <v>Accessories</v>
      </c>
      <c r="G13" s="48">
        <v>485500</v>
      </c>
      <c r="I13" s="19" t="str">
        <f ca="1">IFERROR(_xlfn.FORMULATEXT(F13),"")</f>
        <v>=GROUPBY(tbl[Category],tbl[Sales],SUM)</v>
      </c>
    </row>
    <row r="14" spans="1:17" x14ac:dyDescent="0.2">
      <c r="F14" t="str">
        <v>Bikes</v>
      </c>
      <c r="G14" s="48">
        <v>495800</v>
      </c>
    </row>
    <row r="15" spans="1:17" x14ac:dyDescent="0.2">
      <c r="F15" t="str">
        <v>Clothing</v>
      </c>
      <c r="G15" s="48">
        <v>509700</v>
      </c>
    </row>
    <row r="16" spans="1:17" x14ac:dyDescent="0.2">
      <c r="F16" t="str">
        <v>Components</v>
      </c>
      <c r="G16" s="48">
        <v>493200</v>
      </c>
    </row>
    <row r="17" spans="6:7" x14ac:dyDescent="0.2">
      <c r="F17" s="50" t="str">
        <v>Total</v>
      </c>
      <c r="G17" s="53">
        <v>1984200</v>
      </c>
    </row>
  </sheetData>
  <mergeCells count="1">
    <mergeCell ref="A3:E3"/>
  </mergeCells>
  <conditionalFormatting sqref="I4">
    <cfRule type="cellIs" dxfId="23" priority="1" operator="notEqual">
      <formula>0</formula>
    </cfRule>
  </conditionalFormatting>
  <hyperlinks>
    <hyperlink ref="A3:E3" location="HL_Navigator" tooltip="Go to Navigator (Table of Contents)" display="Navigator" xr:uid="{B9E8F60D-4FBF-4E1E-BF9E-E1E28B50FDFB}"/>
    <hyperlink ref="A3" location="HL_Navigator" display="Navigator" xr:uid="{7BF7F820-2335-4DC3-A521-58B7149DC596}"/>
    <hyperlink ref="I4" location="Overall_Error_Check" tooltip="Go to Overall Error Check" display="Overall_Error_Check" xr:uid="{FB5062F6-3349-45A7-8F7B-D8CEBE048DD2}"/>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211C47-96E6-404D-B445-BB73FC1DD081}">
  <sheetPr>
    <outlinePr summaryBelow="0" summaryRight="0"/>
  </sheetPr>
  <dimension ref="A1:Q25"/>
  <sheetViews>
    <sheetView showGridLines="0" workbookViewId="0">
      <pane ySplit="4" topLeftCell="A5" activePane="bottomLeft" state="frozen"/>
      <selection pane="bottomLeft" activeCell="A3" sqref="A3:E3"/>
    </sheetView>
  </sheetViews>
  <sheetFormatPr defaultRowHeight="12" x14ac:dyDescent="0.2"/>
  <cols>
    <col min="1" max="5" width="3.7109375" customWidth="1"/>
    <col min="6" max="6" width="11.28515625" bestFit="1" customWidth="1"/>
    <col min="7" max="7" width="12.42578125" bestFit="1" customWidth="1"/>
    <col min="8" max="8" width="10" bestFit="1" customWidth="1"/>
  </cols>
  <sheetData>
    <row r="1" spans="1:17" ht="20.25" x14ac:dyDescent="0.3">
      <c r="A1" s="14" t="str">
        <f ca="1">IF(ISERROR(RIGHT(CELL("filename",A1),LEN(CELL("filename",A1))-FIND("]",CELL("filename",A1)))),
"",
RIGHT(CELL("filename",A1),LEN(CELL("filename",A1))-FIND("]",CELL("filename",A1))))</f>
        <v>HSTACK with GROUPBY</v>
      </c>
    </row>
    <row r="2" spans="1:17" ht="18" x14ac:dyDescent="0.25">
      <c r="A2" s="16" t="str">
        <f ca="1">Model_Name</f>
        <v>SP Eta LAMBDA et al.xlsx</v>
      </c>
    </row>
    <row r="3" spans="1:17" x14ac:dyDescent="0.2">
      <c r="A3" s="73" t="s">
        <v>1</v>
      </c>
      <c r="B3" s="73"/>
      <c r="C3" s="73"/>
      <c r="D3" s="73"/>
      <c r="E3" s="73"/>
    </row>
    <row r="4" spans="1:17" ht="14.25" x14ac:dyDescent="0.2">
      <c r="E4" t="s">
        <v>2</v>
      </c>
      <c r="I4" s="1">
        <f>Overall_Error_Check</f>
        <v>0</v>
      </c>
    </row>
    <row r="5" spans="1:17" x14ac:dyDescent="0.2">
      <c r="A5" s="11"/>
    </row>
    <row r="6" spans="1:17" ht="16.5" thickBot="1" x14ac:dyDescent="0.3">
      <c r="B6" s="40">
        <f>MAX($B$5:$B5)+1</f>
        <v>1</v>
      </c>
      <c r="C6" s="2" t="str">
        <f ca="1">A1</f>
        <v>HSTACK with GROUPBY</v>
      </c>
      <c r="D6" s="2"/>
      <c r="E6" s="2"/>
      <c r="F6" s="2"/>
      <c r="G6" s="2"/>
      <c r="H6" s="2"/>
      <c r="I6" s="2"/>
      <c r="J6" s="2"/>
      <c r="K6" s="2"/>
      <c r="L6" s="2"/>
      <c r="M6" s="2"/>
      <c r="N6" s="2"/>
      <c r="O6" s="2"/>
      <c r="P6" s="2"/>
      <c r="Q6" s="2"/>
    </row>
    <row r="7" spans="1:17" ht="12.75" thickTop="1" x14ac:dyDescent="0.2"/>
    <row r="8" spans="1:17" ht="16.5" x14ac:dyDescent="0.25">
      <c r="C8" s="3" t="s">
        <v>69</v>
      </c>
    </row>
    <row r="10" spans="1:17" ht="15" x14ac:dyDescent="0.25">
      <c r="D10" s="4" t="s">
        <v>125</v>
      </c>
    </row>
    <row r="12" spans="1:17" x14ac:dyDescent="0.2">
      <c r="F12" s="13" t="s">
        <v>105</v>
      </c>
      <c r="G12" s="13" t="s">
        <v>106</v>
      </c>
      <c r="H12" s="13" t="s">
        <v>108</v>
      </c>
    </row>
    <row r="13" spans="1:17" x14ac:dyDescent="0.2">
      <c r="F13" s="62" cm="1">
        <f t="array" ref="F13:H25">_xlfn.GROUPBY(_xlfn.HSTACK(tbl[Year],tbl[Category]),tbl[Sales],_xleta.SUM)</f>
        <v>2020</v>
      </c>
      <c r="G13" t="str">
        <v>Accessories</v>
      </c>
      <c r="H13" s="34">
        <v>193500</v>
      </c>
      <c r="J13" s="19" t="str">
        <f ca="1">IFERROR(_xlfn.FORMULATEXT(F13),"")</f>
        <v>=GROUPBY(HSTACK(tbl[Year],tbl[Category]),tbl[Sales],SUM)</v>
      </c>
    </row>
    <row r="14" spans="1:17" x14ac:dyDescent="0.2">
      <c r="F14" s="62">
        <v>2020</v>
      </c>
      <c r="G14" t="str">
        <v>Bikes</v>
      </c>
      <c r="H14" s="34">
        <v>144300</v>
      </c>
    </row>
    <row r="15" spans="1:17" x14ac:dyDescent="0.2">
      <c r="F15" s="62">
        <v>2020</v>
      </c>
      <c r="G15" t="str">
        <v>Clothing</v>
      </c>
      <c r="H15" s="34">
        <v>182900</v>
      </c>
    </row>
    <row r="16" spans="1:17" x14ac:dyDescent="0.2">
      <c r="F16" s="62">
        <v>2020</v>
      </c>
      <c r="G16" t="str">
        <v>Components</v>
      </c>
      <c r="H16" s="34">
        <v>175600</v>
      </c>
    </row>
    <row r="17" spans="6:8" x14ac:dyDescent="0.2">
      <c r="F17" s="62">
        <v>2021</v>
      </c>
      <c r="G17" t="str">
        <v>Accessories</v>
      </c>
      <c r="H17" s="34">
        <v>145400</v>
      </c>
    </row>
    <row r="18" spans="6:8" x14ac:dyDescent="0.2">
      <c r="F18" s="62">
        <v>2021</v>
      </c>
      <c r="G18" t="str">
        <v>Bikes</v>
      </c>
      <c r="H18" s="34">
        <v>161800</v>
      </c>
    </row>
    <row r="19" spans="6:8" x14ac:dyDescent="0.2">
      <c r="F19" s="62">
        <v>2021</v>
      </c>
      <c r="G19" t="str">
        <v>Clothing</v>
      </c>
      <c r="H19" s="34">
        <v>173600</v>
      </c>
    </row>
    <row r="20" spans="6:8" x14ac:dyDescent="0.2">
      <c r="F20" s="62">
        <v>2021</v>
      </c>
      <c r="G20" t="str">
        <v>Components</v>
      </c>
      <c r="H20" s="34">
        <v>142400</v>
      </c>
    </row>
    <row r="21" spans="6:8" x14ac:dyDescent="0.2">
      <c r="F21" s="62">
        <v>2022</v>
      </c>
      <c r="G21" t="str">
        <v>Accessories</v>
      </c>
      <c r="H21" s="34">
        <v>146600</v>
      </c>
    </row>
    <row r="22" spans="6:8" x14ac:dyDescent="0.2">
      <c r="F22" s="62">
        <v>2022</v>
      </c>
      <c r="G22" t="str">
        <v>Bikes</v>
      </c>
      <c r="H22" s="34">
        <v>189700</v>
      </c>
    </row>
    <row r="23" spans="6:8" x14ac:dyDescent="0.2">
      <c r="F23" s="62">
        <v>2022</v>
      </c>
      <c r="G23" t="str">
        <v>Clothing</v>
      </c>
      <c r="H23" s="34">
        <v>153200</v>
      </c>
    </row>
    <row r="24" spans="6:8" x14ac:dyDescent="0.2">
      <c r="F24" s="62">
        <v>2022</v>
      </c>
      <c r="G24" t="str">
        <v>Components</v>
      </c>
      <c r="H24" s="34">
        <v>175200</v>
      </c>
    </row>
    <row r="25" spans="6:8" x14ac:dyDescent="0.2">
      <c r="F25" s="50" t="str">
        <v>Total</v>
      </c>
      <c r="G25" t="str">
        <v/>
      </c>
      <c r="H25" s="63">
        <v>1984200</v>
      </c>
    </row>
  </sheetData>
  <mergeCells count="1">
    <mergeCell ref="A3:E3"/>
  </mergeCells>
  <conditionalFormatting sqref="I4">
    <cfRule type="cellIs" dxfId="22" priority="1" operator="notEqual">
      <formula>0</formula>
    </cfRule>
  </conditionalFormatting>
  <hyperlinks>
    <hyperlink ref="A3:E3" location="HL_Navigator" tooltip="Go to Navigator (Table of Contents)" display="Navigator" xr:uid="{079D3B5F-7D41-4C16-86E8-70678CDB03DC}"/>
    <hyperlink ref="A3" location="HL_Navigator" display="Navigator" xr:uid="{4333F126-9468-4100-AD3B-7278FDB880D0}"/>
    <hyperlink ref="I4" location="Overall_Error_Check" tooltip="Go to Overall Error Check" display="Overall_Error_Check" xr:uid="{5AAD3B44-1739-48EE-885D-34ABED864176}"/>
  </hyperlink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52F447-9E1D-4342-AD70-DA3DB6C0D46F}">
  <sheetPr>
    <outlinePr summaryBelow="0" summaryRight="0"/>
  </sheetPr>
  <dimension ref="A1:Q25"/>
  <sheetViews>
    <sheetView showGridLines="0" workbookViewId="0">
      <pane ySplit="4" topLeftCell="A5" activePane="bottomLeft" state="frozen"/>
      <selection pane="bottomLeft" activeCell="A3" sqref="A3:E3"/>
    </sheetView>
  </sheetViews>
  <sheetFormatPr defaultRowHeight="12" x14ac:dyDescent="0.2"/>
  <cols>
    <col min="1" max="5" width="3.7109375" customWidth="1"/>
    <col min="6" max="6" width="11.28515625" bestFit="1" customWidth="1"/>
    <col min="7" max="7" width="12.42578125" bestFit="1" customWidth="1"/>
    <col min="8" max="8" width="10" bestFit="1" customWidth="1"/>
  </cols>
  <sheetData>
    <row r="1" spans="1:17" ht="20.25" x14ac:dyDescent="0.3">
      <c r="A1" s="14" t="str">
        <f ca="1">IF(ISERROR(RIGHT(CELL("filename",A1),LEN(CELL("filename",A1))-FIND("]",CELL("filename",A1)))),
"",
RIGHT(CELL("filename",A1),LEN(CELL("filename",A1))-FIND("]",CELL("filename",A1))))</f>
        <v>Multiple Column GROUPBY</v>
      </c>
    </row>
    <row r="2" spans="1:17" ht="18" x14ac:dyDescent="0.25">
      <c r="A2" s="16" t="str">
        <f ca="1">Model_Name</f>
        <v>SP Eta LAMBDA et al.xlsx</v>
      </c>
    </row>
    <row r="3" spans="1:17" x14ac:dyDescent="0.2">
      <c r="A3" s="73" t="s">
        <v>1</v>
      </c>
      <c r="B3" s="73"/>
      <c r="C3" s="73"/>
      <c r="D3" s="73"/>
      <c r="E3" s="73"/>
    </row>
    <row r="4" spans="1:17" ht="14.25" x14ac:dyDescent="0.2">
      <c r="E4" t="s">
        <v>2</v>
      </c>
      <c r="I4" s="1">
        <f>Overall_Error_Check</f>
        <v>0</v>
      </c>
    </row>
    <row r="5" spans="1:17" x14ac:dyDescent="0.2">
      <c r="A5" s="11"/>
    </row>
    <row r="6" spans="1:17" ht="16.5" thickBot="1" x14ac:dyDescent="0.3">
      <c r="B6" s="40">
        <f>MAX($B$5:$B5)+1</f>
        <v>1</v>
      </c>
      <c r="C6" s="2" t="str">
        <f ca="1">A1</f>
        <v>Multiple Column GROUPBY</v>
      </c>
      <c r="D6" s="2"/>
      <c r="E6" s="2"/>
      <c r="F6" s="2"/>
      <c r="G6" s="2"/>
      <c r="H6" s="2"/>
      <c r="I6" s="2"/>
      <c r="J6" s="2"/>
      <c r="K6" s="2"/>
      <c r="L6" s="2"/>
      <c r="M6" s="2"/>
      <c r="N6" s="2"/>
      <c r="O6" s="2"/>
      <c r="P6" s="2"/>
      <c r="Q6" s="2"/>
    </row>
    <row r="7" spans="1:17" ht="12.75" thickTop="1" x14ac:dyDescent="0.2"/>
    <row r="8" spans="1:17" ht="16.5" x14ac:dyDescent="0.25">
      <c r="C8" s="3" t="s">
        <v>69</v>
      </c>
    </row>
    <row r="10" spans="1:17" ht="15" x14ac:dyDescent="0.25">
      <c r="D10" s="4" t="s">
        <v>125</v>
      </c>
    </row>
    <row r="12" spans="1:17" x14ac:dyDescent="0.2">
      <c r="F12" s="13" t="s">
        <v>105</v>
      </c>
      <c r="G12" s="13" t="s">
        <v>106</v>
      </c>
      <c r="H12" s="13" t="s">
        <v>108</v>
      </c>
    </row>
    <row r="13" spans="1:17" x14ac:dyDescent="0.2">
      <c r="F13" s="62" cm="1">
        <f t="array" ref="F13:H25">_xlfn.GROUPBY(_xlfn.CHOOSECOLS(tbl[],1,2),tbl[Sales],_xleta.SUM)</f>
        <v>2020</v>
      </c>
      <c r="G13" t="str">
        <v>Accessories</v>
      </c>
      <c r="H13" s="34">
        <v>193500</v>
      </c>
      <c r="J13" s="19" t="str">
        <f ca="1">IFERROR(_xlfn.FORMULATEXT(F13),"")</f>
        <v>=GROUPBY(CHOOSECOLS(tbl,1,2),tbl[Sales],SUM)</v>
      </c>
    </row>
    <row r="14" spans="1:17" x14ac:dyDescent="0.2">
      <c r="F14" s="62">
        <v>2020</v>
      </c>
      <c r="G14" t="str">
        <v>Bikes</v>
      </c>
      <c r="H14" s="34">
        <v>144300</v>
      </c>
    </row>
    <row r="15" spans="1:17" x14ac:dyDescent="0.2">
      <c r="F15" s="62">
        <v>2020</v>
      </c>
      <c r="G15" t="str">
        <v>Clothing</v>
      </c>
      <c r="H15" s="34">
        <v>182900</v>
      </c>
    </row>
    <row r="16" spans="1:17" x14ac:dyDescent="0.2">
      <c r="F16" s="62">
        <v>2020</v>
      </c>
      <c r="G16" t="str">
        <v>Components</v>
      </c>
      <c r="H16" s="34">
        <v>175600</v>
      </c>
    </row>
    <row r="17" spans="6:8" x14ac:dyDescent="0.2">
      <c r="F17" s="62">
        <v>2021</v>
      </c>
      <c r="G17" t="str">
        <v>Accessories</v>
      </c>
      <c r="H17" s="34">
        <v>145400</v>
      </c>
    </row>
    <row r="18" spans="6:8" x14ac:dyDescent="0.2">
      <c r="F18" s="62">
        <v>2021</v>
      </c>
      <c r="G18" t="str">
        <v>Bikes</v>
      </c>
      <c r="H18" s="34">
        <v>161800</v>
      </c>
    </row>
    <row r="19" spans="6:8" x14ac:dyDescent="0.2">
      <c r="F19" s="62">
        <v>2021</v>
      </c>
      <c r="G19" t="str">
        <v>Clothing</v>
      </c>
      <c r="H19" s="34">
        <v>173600</v>
      </c>
    </row>
    <row r="20" spans="6:8" x14ac:dyDescent="0.2">
      <c r="F20" s="62">
        <v>2021</v>
      </c>
      <c r="G20" t="str">
        <v>Components</v>
      </c>
      <c r="H20" s="34">
        <v>142400</v>
      </c>
    </row>
    <row r="21" spans="6:8" x14ac:dyDescent="0.2">
      <c r="F21" s="62">
        <v>2022</v>
      </c>
      <c r="G21" t="str">
        <v>Accessories</v>
      </c>
      <c r="H21" s="34">
        <v>146600</v>
      </c>
    </row>
    <row r="22" spans="6:8" x14ac:dyDescent="0.2">
      <c r="F22" s="62">
        <v>2022</v>
      </c>
      <c r="G22" t="str">
        <v>Bikes</v>
      </c>
      <c r="H22" s="34">
        <v>189700</v>
      </c>
    </row>
    <row r="23" spans="6:8" x14ac:dyDescent="0.2">
      <c r="F23" s="62">
        <v>2022</v>
      </c>
      <c r="G23" t="str">
        <v>Clothing</v>
      </c>
      <c r="H23" s="34">
        <v>153200</v>
      </c>
    </row>
    <row r="24" spans="6:8" x14ac:dyDescent="0.2">
      <c r="F24" s="62">
        <v>2022</v>
      </c>
      <c r="G24" t="str">
        <v>Components</v>
      </c>
      <c r="H24" s="34">
        <v>175200</v>
      </c>
    </row>
    <row r="25" spans="6:8" x14ac:dyDescent="0.2">
      <c r="F25" s="50" t="str">
        <v>Total</v>
      </c>
      <c r="G25" t="str">
        <v/>
      </c>
      <c r="H25" s="63">
        <v>1984200</v>
      </c>
    </row>
  </sheetData>
  <mergeCells count="1">
    <mergeCell ref="A3:E3"/>
  </mergeCells>
  <conditionalFormatting sqref="I4">
    <cfRule type="cellIs" dxfId="21" priority="1" operator="notEqual">
      <formula>0</formula>
    </cfRule>
  </conditionalFormatting>
  <hyperlinks>
    <hyperlink ref="A3:E3" location="HL_Navigator" tooltip="Go to Navigator (Table of Contents)" display="Navigator" xr:uid="{A44E84A3-DA27-48FF-A020-8E5AE88097D0}"/>
    <hyperlink ref="A3" location="HL_Navigator" display="Navigator" xr:uid="{953EBA12-7C78-4A1A-8484-7064E7A70E2E}"/>
    <hyperlink ref="I4" location="Overall_Error_Check" tooltip="Go to Overall Error Check" display="Overall_Error_Check" xr:uid="{E5D3CCFE-0B84-4E30-B0F0-22A61A66F258}"/>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22</vt:i4>
      </vt:variant>
      <vt:variant>
        <vt:lpstr>Named Ranges</vt:lpstr>
      </vt:variant>
      <vt:variant>
        <vt:i4>61</vt:i4>
      </vt:variant>
    </vt:vector>
  </HeadingPairs>
  <TitlesOfParts>
    <vt:vector size="83" baseType="lpstr">
      <vt:lpstr>Cover</vt:lpstr>
      <vt:lpstr>Navigator</vt:lpstr>
      <vt:lpstr>Style Guide</vt:lpstr>
      <vt:lpstr>Model Parameters</vt:lpstr>
      <vt:lpstr>Eta LAMBDA Example</vt:lpstr>
      <vt:lpstr>Data Table</vt:lpstr>
      <vt:lpstr>Basic GROUPBY</vt:lpstr>
      <vt:lpstr>HSTACK with GROUPBY</vt:lpstr>
      <vt:lpstr>Multiple Column GROUPBY</vt:lpstr>
      <vt:lpstr>CHOOSECOLS with GROUPBY</vt:lpstr>
      <vt:lpstr>CHOOSECOLS with GROUPBY Dynamic</vt:lpstr>
      <vt:lpstr>Multiple Column GROUPBY Values</vt:lpstr>
      <vt:lpstr>GROUPBY Ranking</vt:lpstr>
      <vt:lpstr>Items Sorted by Group</vt:lpstr>
      <vt:lpstr>Basic PIVOTBY</vt:lpstr>
      <vt:lpstr>More Sophisticated PIVOTBY</vt:lpstr>
      <vt:lpstr>PERCENTOF Illustration</vt:lpstr>
      <vt:lpstr>PERCENTOF On Its Own</vt:lpstr>
      <vt:lpstr>Missing Titles</vt:lpstr>
      <vt:lpstr>Raw Data</vt:lpstr>
      <vt:lpstr>Lookup Data</vt:lpstr>
      <vt:lpstr>Error Checks</vt:lpstr>
      <vt:lpstr>Client_Name</vt:lpstr>
      <vt:lpstr>Days_in_Year</vt:lpstr>
      <vt:lpstr>Days_in_Yr</vt:lpstr>
      <vt:lpstr>HL_1</vt:lpstr>
      <vt:lpstr>HL_10</vt:lpstr>
      <vt:lpstr>HL_11</vt:lpstr>
      <vt:lpstr>HL_12</vt:lpstr>
      <vt:lpstr>'More Sophisticated PIVOTBY'!HL_13</vt:lpstr>
      <vt:lpstr>HL_13</vt:lpstr>
      <vt:lpstr>'Missing Titles'!HL_14</vt:lpstr>
      <vt:lpstr>'PERCENTOF On Its Own'!HL_14</vt:lpstr>
      <vt:lpstr>HL_14</vt:lpstr>
      <vt:lpstr>HL_15</vt:lpstr>
      <vt:lpstr>HL_16</vt:lpstr>
      <vt:lpstr>HL_17</vt:lpstr>
      <vt:lpstr>HL_18</vt:lpstr>
      <vt:lpstr>HL_19</vt:lpstr>
      <vt:lpstr>HL_20</vt:lpstr>
      <vt:lpstr>HL_21</vt:lpstr>
      <vt:lpstr>HL_22</vt:lpstr>
      <vt:lpstr>HL_3</vt:lpstr>
      <vt:lpstr>HL_4</vt:lpstr>
      <vt:lpstr>HL_5</vt:lpstr>
      <vt:lpstr>HL_6</vt:lpstr>
      <vt:lpstr>'Basic GROUPBY'!HL_7</vt:lpstr>
      <vt:lpstr>'Basic PIVOTBY'!HL_7</vt:lpstr>
      <vt:lpstr>'CHOOSECOLS with GROUPBY'!HL_7</vt:lpstr>
      <vt:lpstr>'CHOOSECOLS with GROUPBY Dynamic'!HL_7</vt:lpstr>
      <vt:lpstr>'Data Table'!HL_7</vt:lpstr>
      <vt:lpstr>'GROUPBY Ranking'!HL_7</vt:lpstr>
      <vt:lpstr>'HSTACK with GROUPBY'!HL_7</vt:lpstr>
      <vt:lpstr>'Items Sorted by Group'!HL_7</vt:lpstr>
      <vt:lpstr>'Lookup Data'!HL_7</vt:lpstr>
      <vt:lpstr>'Missing Titles'!HL_7</vt:lpstr>
      <vt:lpstr>'More Sophisticated PIVOTBY'!HL_7</vt:lpstr>
      <vt:lpstr>'Multiple Column GROUPBY'!HL_7</vt:lpstr>
      <vt:lpstr>'Multiple Column GROUPBY Values'!HL_7</vt:lpstr>
      <vt:lpstr>'PERCENTOF Illustration'!HL_7</vt:lpstr>
      <vt:lpstr>'PERCENTOF On Its Own'!HL_7</vt:lpstr>
      <vt:lpstr>'Raw Data'!HL_7</vt:lpstr>
      <vt:lpstr>HL_7</vt:lpstr>
      <vt:lpstr>'GROUPBY Ranking'!HL_8</vt:lpstr>
      <vt:lpstr>'Multiple Column GROUPBY Values'!HL_8</vt:lpstr>
      <vt:lpstr>HL_8</vt:lpstr>
      <vt:lpstr>HL_9</vt:lpstr>
      <vt:lpstr>HL_Model_Parameters</vt:lpstr>
      <vt:lpstr>HL_Navigator</vt:lpstr>
      <vt:lpstr>LU_Categories</vt:lpstr>
      <vt:lpstr>LU_Years</vt:lpstr>
      <vt:lpstr>Model_Name</vt:lpstr>
      <vt:lpstr>Months_in_Half_Yr</vt:lpstr>
      <vt:lpstr>Months_in_Month</vt:lpstr>
      <vt:lpstr>Months_in_Qtr</vt:lpstr>
      <vt:lpstr>Months_in_Quarter</vt:lpstr>
      <vt:lpstr>Months_in_Year</vt:lpstr>
      <vt:lpstr>Overall_Error_Check</vt:lpstr>
      <vt:lpstr>Quarters_in_Year</vt:lpstr>
      <vt:lpstr>Rounding_Accuracy</vt:lpstr>
      <vt:lpstr>Thousand</vt:lpstr>
      <vt:lpstr>Very_Large_Number</vt:lpstr>
      <vt:lpstr>Very_Small_Number</vt:lpstr>
    </vt:vector>
  </TitlesOfParts>
  <Company>SumProduct Pty Limited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Liam</dc:creator>
  <cp:lastModifiedBy>Liam Bastick</cp:lastModifiedBy>
  <dcterms:created xsi:type="dcterms:W3CDTF">2012-10-20T20:39:47Z</dcterms:created>
  <dcterms:modified xsi:type="dcterms:W3CDTF">2023-11-15T11:19:34Z</dcterms:modified>
</cp:coreProperties>
</file>