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drawings/drawing1.xml" ContentType="application/vnd.openxmlformats-officedocument.drawing+xml"/>
  <Override PartName="/xl/tables/table2.xml" ContentType="application/vnd.openxmlformats-officedocument.spreadsheetml.table+xml"/>
  <Override PartName="/xl/slicers/slicer1.xml" ContentType="application/vnd.ms-excel.slicer+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Ex1.xml" ContentType="application/vnd.ms-office.chartex+xml"/>
  <Override PartName="/xl/charts/style2.xml" ContentType="application/vnd.ms-office.chartstyle+xml"/>
  <Override PartName="/xl/charts/colors2.xml" ContentType="application/vnd.ms-office.chartcolorstyle+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C:\Users\john-\AppData\Local\Microsoft\Windows\INetCache\Content.Outlook\ICEWT4OF\"/>
    </mc:Choice>
  </mc:AlternateContent>
  <xr:revisionPtr revIDLastSave="0" documentId="13_ncr:1_{4359D242-C20C-4AEF-A4C7-B48054F94B83}" xr6:coauthVersionLast="47" xr6:coauthVersionMax="47" xr10:uidLastSave="{00000000-0000-0000-0000-000000000000}"/>
  <bookViews>
    <workbookView xWindow="-108" yWindow="-108" windowWidth="23256" windowHeight="12456" xr2:uid="{C8D8B35D-13CB-475D-A401-62B8FA29AB4E}"/>
  </bookViews>
  <sheets>
    <sheet name="Sparkline Data" sheetId="1" r:id="rId1"/>
    <sheet name="Check Boxes" sheetId="2" r:id="rId2"/>
    <sheet name="Tables" sheetId="7" r:id="rId3"/>
    <sheet name="Dynamic Charts" sheetId="3" r:id="rId4"/>
    <sheet name="Waterfall chart" sheetId="4" r:id="rId5"/>
  </sheets>
  <definedNames>
    <definedName name="_xlchart.v5.0" hidden="1">'Waterfall chart'!$F$6</definedName>
    <definedName name="_xlchart.v5.1" hidden="1">'Waterfall chart'!$G$5:$O$5</definedName>
    <definedName name="_xlchart.v5.2" hidden="1">'Waterfall chart'!$G$6:$O$6</definedName>
    <definedName name="Slicer_Depot">#N/A</definedName>
    <definedName name="Slicer_Sales_person">#N/A</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6"/>
        <x14:slicerCache r:id="rId7"/>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0" i="1" l="1"/>
  <c r="I20" i="1"/>
  <c r="J20" i="1"/>
  <c r="K20" i="1"/>
  <c r="G20" i="1"/>
  <c r="B14" i="3" a="1"/>
  <c r="B14" i="3" s="1"/>
  <c r="J4" i="2"/>
  <c r="K4" i="2"/>
  <c r="L4" i="2"/>
  <c r="J5" i="2"/>
  <c r="K5" i="2"/>
  <c r="L5" i="2"/>
  <c r="J6" i="2"/>
  <c r="K6" i="2"/>
  <c r="L6" i="2"/>
  <c r="J7" i="2"/>
  <c r="K7" i="2"/>
  <c r="L7" i="2"/>
  <c r="J8" i="2"/>
  <c r="K8" i="2"/>
  <c r="L8" i="2"/>
  <c r="J9" i="2"/>
  <c r="K9" i="2"/>
  <c r="L9" i="2"/>
  <c r="J10" i="2"/>
  <c r="K10" i="2"/>
  <c r="L10" i="2"/>
  <c r="J11" i="2"/>
  <c r="K11" i="2"/>
  <c r="L11" i="2"/>
  <c r="J12" i="2"/>
  <c r="K12" i="2"/>
  <c r="L12" i="2"/>
  <c r="I5" i="2"/>
  <c r="I6" i="2"/>
  <c r="I7" i="2"/>
  <c r="I8" i="2"/>
  <c r="I9" i="2"/>
  <c r="I10" i="2"/>
  <c r="I11" i="2"/>
  <c r="I12" i="2"/>
  <c r="I4" i="2"/>
  <c r="G5" i="2"/>
  <c r="G6" i="2"/>
  <c r="G7" i="2"/>
  <c r="G8" i="2"/>
  <c r="G9" i="2"/>
  <c r="G10" i="2"/>
  <c r="G11" i="2"/>
  <c r="G12" i="2"/>
  <c r="G4" i="2"/>
  <c r="A15" i="2" a="1"/>
  <c r="A15" i="2" s="1"/>
  <c r="N8" i="4"/>
  <c r="M8" i="4"/>
  <c r="L8" i="4"/>
  <c r="K8" i="4"/>
  <c r="L9" i="4" s="1"/>
  <c r="J8" i="4"/>
  <c r="I8" i="4"/>
  <c r="I9" i="4" s="1"/>
  <c r="M9" i="4"/>
  <c r="N9" i="4"/>
  <c r="H9" i="4"/>
  <c r="H8" i="4"/>
  <c r="G8" i="4"/>
  <c r="D15" i="4"/>
  <c r="C15" i="4"/>
  <c r="C16" i="4" s="1"/>
  <c r="G6" i="4" s="1"/>
  <c r="D14" i="4"/>
  <c r="D16" i="4" s="1"/>
  <c r="C14" i="4"/>
  <c r="N6" i="4"/>
  <c r="M6" i="4"/>
  <c r="L6" i="4"/>
  <c r="K6" i="4"/>
  <c r="J6" i="4"/>
  <c r="I6" i="4"/>
  <c r="H6" i="4"/>
  <c r="K9" i="4" l="1"/>
  <c r="J9" i="4"/>
  <c r="O6" i="4"/>
  <c r="O8" i="1" l="1"/>
  <c r="N8" i="1"/>
  <c r="M8" i="1"/>
  <c r="L8" i="1"/>
  <c r="K8" i="1"/>
  <c r="J8" i="1"/>
  <c r="I8" i="1"/>
  <c r="H8" i="1"/>
  <c r="G8" i="1"/>
  <c r="F8" i="1"/>
  <c r="E8" i="1"/>
  <c r="D8" i="1"/>
  <c r="O7" i="1"/>
  <c r="N7" i="1"/>
  <c r="M7" i="1"/>
  <c r="L7" i="1"/>
  <c r="K7" i="1"/>
  <c r="J7" i="1"/>
  <c r="I7" i="1"/>
  <c r="H7" i="1"/>
  <c r="G7" i="1"/>
  <c r="F7" i="1"/>
  <c r="E7" i="1"/>
  <c r="D7" i="1"/>
  <c r="J14" i="1" l="1"/>
  <c r="K14" i="1"/>
  <c r="L14" i="1"/>
  <c r="M14" i="1"/>
  <c r="N14" i="1"/>
  <c r="O14" i="1"/>
  <c r="D14" i="1"/>
  <c r="E14" i="1"/>
  <c r="F14" i="1"/>
  <c r="G14" i="1"/>
  <c r="H14" i="1"/>
  <c r="I14"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<sst xmlns="http://schemas.openxmlformats.org/spreadsheetml/2006/main" count="116" uniqueCount="87">
  <si>
    <t>Budget by Month</t>
  </si>
  <si>
    <t>Budget data - Month actual</t>
  </si>
  <si>
    <t>Income Statement</t>
  </si>
  <si>
    <t>Revenue</t>
  </si>
  <si>
    <t>Cost of sales</t>
  </si>
  <si>
    <t>Staff cost</t>
  </si>
  <si>
    <t>Rent</t>
  </si>
  <si>
    <t>Utilities</t>
  </si>
  <si>
    <t>Other</t>
  </si>
  <si>
    <t>Depreciation</t>
  </si>
  <si>
    <t>Interest</t>
  </si>
  <si>
    <t>New profit</t>
  </si>
  <si>
    <t>Check Boxes</t>
  </si>
  <si>
    <t>Name</t>
  </si>
  <si>
    <t>John Grown</t>
  </si>
  <si>
    <t>Jane Sing</t>
  </si>
  <si>
    <t>Dave Bardow Smith</t>
  </si>
  <si>
    <t>Simon Jolett</t>
  </si>
  <si>
    <t>Sopihie Pagent</t>
  </si>
  <si>
    <t>Mary Borkas</t>
  </si>
  <si>
    <t>Peter Robinson</t>
  </si>
  <si>
    <t>George Lovett</t>
  </si>
  <si>
    <t>Danny Cane Wallis</t>
  </si>
  <si>
    <t>Mon</t>
  </si>
  <si>
    <t>Wed</t>
  </si>
  <si>
    <t>Tue</t>
  </si>
  <si>
    <t>Thu</t>
  </si>
  <si>
    <t>Fri</t>
  </si>
  <si>
    <t>Dynamic Charts</t>
  </si>
  <si>
    <t>Actual</t>
  </si>
  <si>
    <t>Budget</t>
  </si>
  <si>
    <t>Jan</t>
  </si>
  <si>
    <t>Feb</t>
  </si>
  <si>
    <t>Mar</t>
  </si>
  <si>
    <t>Apr</t>
  </si>
  <si>
    <t>May</t>
  </si>
  <si>
    <t>Jun</t>
  </si>
  <si>
    <t>Jul</t>
  </si>
  <si>
    <t>Aug</t>
  </si>
  <si>
    <t>Sep</t>
  </si>
  <si>
    <t>Oct</t>
  </si>
  <si>
    <t>Nov</t>
  </si>
  <si>
    <t>Dec</t>
  </si>
  <si>
    <t>Display</t>
  </si>
  <si>
    <t>Year</t>
  </si>
  <si>
    <t>Data</t>
  </si>
  <si>
    <t>Detailed Profit Analysis of Sales per Day</t>
  </si>
  <si>
    <t>Customers</t>
  </si>
  <si>
    <t>Drinks per Person</t>
  </si>
  <si>
    <t>Drink Margin</t>
  </si>
  <si>
    <t>Drink Price</t>
  </si>
  <si>
    <t>Food per Person</t>
  </si>
  <si>
    <t>Food Margin</t>
  </si>
  <si>
    <t>Food Price</t>
  </si>
  <si>
    <t>Variances</t>
  </si>
  <si>
    <t>Drink per person</t>
  </si>
  <si>
    <t>Drink margin</t>
  </si>
  <si>
    <t>Drink av sales price per unit</t>
  </si>
  <si>
    <t>Food per person</t>
  </si>
  <si>
    <t>Food margin</t>
  </si>
  <si>
    <t>Food av sales price per portion</t>
  </si>
  <si>
    <t>Drink profit</t>
  </si>
  <si>
    <t>Food profit</t>
  </si>
  <si>
    <t>Total profit</t>
  </si>
  <si>
    <t>TABLES</t>
  </si>
  <si>
    <t>Date</t>
  </si>
  <si>
    <t>Customer</t>
  </si>
  <si>
    <t>Sales person</t>
  </si>
  <si>
    <t>Depot</t>
  </si>
  <si>
    <t>Value</t>
  </si>
  <si>
    <t>AJ Brown</t>
  </si>
  <si>
    <t>Tom Good</t>
  </si>
  <si>
    <t>South</t>
  </si>
  <si>
    <t>Goldings</t>
  </si>
  <si>
    <t>Barbara Ward</t>
  </si>
  <si>
    <t>West</t>
  </si>
  <si>
    <t>Cole and Harper</t>
  </si>
  <si>
    <t>Joan Wood</t>
  </si>
  <si>
    <t>JJ McKay</t>
  </si>
  <si>
    <t>Paul Scott</t>
  </si>
  <si>
    <t>North</t>
  </si>
  <si>
    <t>Alliance Partnership</t>
  </si>
  <si>
    <t>Blyth &amp; Co</t>
  </si>
  <si>
    <t>Dave Trot</t>
  </si>
  <si>
    <t>WaterFall Charts</t>
  </si>
  <si>
    <t>Cummulative</t>
  </si>
  <si>
    <t>Difference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</si>
</sst>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_);\(#,##0\)"/>
    <numFmt numFmtId="165" formatCode="#,##0.00_);\(#,##0.00\)"/>
    <numFmt numFmtId="166" formatCode="_-* #,##0_-;\-* #,##0_-;_-* &quot;-&quot;??_-;_-@_-"/>
  </numFmts>
  <fonts count="11" x14ac:knownFonts="1">
    <font>
      <sz val="11"/>
      <color theme="1"/>
      <name val="Aptos Narrow"/>
      <family val="2"/>
      <scheme val="minor"/>
    </font>
    <font>
      <sz val="11"/>
      <color theme="1"/>
      <name val="Aptos Narrow"/>
      <family val="2"/>
      <scheme val="minor"/>
    </font>
    <font>
      <b/>
      <sz val="11"/>
      <color theme="0"/>
      <name val="Aptos Narrow"/>
      <family val="2"/>
      <scheme val="minor"/>
    </font>
    <font>
      <b/>
      <sz val="11"/>
      <color theme="1"/>
      <name val="Aptos Narrow"/>
      <family val="2"/>
      <scheme val="minor"/>
    </font>
    <font>
      <sz val="11"/>
      <name val="Arial"/>
    </font>
    <font>
      <b/>
      <sz val="18"/>
      <name val="Aptos Narrow"/>
      <family val="2"/>
      <scheme val="minor"/>
    </font>
    <font>
      <b/>
      <sz val="11"/>
      <name val="Aptos Narrow"/>
      <family val="2"/>
      <scheme val="minor"/>
    </font>
    <font>
      <sz val="11"/>
      <name val="Aptos Narrow"/>
      <family val="2"/>
      <scheme val="minor"/>
    </font>
    <font>
      <sz val="8"/>
      <name val="Aptos Narrow"/>
      <family val="2"/>
      <scheme val="minor"/>
    </font>
    <font>
      <b/>
      <sz val="11"/>
      <color theme="0"/>
      <name val="Calibri"/>
      <family val="2"/>
    </font>
    <font>
      <sz val="18"/>
      <color theme="1"/>
      <name val="Aptos Narrow"/>
      <family val="2"/>
      <scheme val="minor"/>
    </font>
  </fonts>
  <fills count="6">
    <fill>
      <patternFill patternType="none"/>
    </fill>
    <fill>
      <patternFill patternType="gray125"/>
    </fill>
    <fill>
      <patternFill patternType="solid">
        <fgColor rgb="FFFFFFCC"/>
        <bgColor indexed="64"/>
      </patternFill>
    </fill>
    <fill>
      <patternFill patternType="solid">
        <fgColor theme="3" tint="9.9978637043366805E-2"/>
        <bgColor indexed="64"/>
      </patternFill>
    </fill>
    <fill>
      <patternFill patternType="solid">
        <fgColor theme="3" tint="0.249977111117893"/>
        <bgColor indexed="64"/>
      </patternFill>
    </fill>
    <fill>
      <patternFill patternType="solid">
        <fgColor theme="0"/>
        <bgColor indexed="64"/>
      </patternFill>
    </fill>
  </fills>
  <borders count="4">
    <border>
      <left/>
      <right/>
      <top/>
      <bottom/>
      <diagonal/>
    </border>
    <border>
      <left/>
      <right/>
      <top style="thin">
        <color indexed="64"/>
      </top>
      <bottom style="double">
        <color indexed="64"/>
      </bottom>
      <diagonal/>
    </border>
    <border>
      <left style="thin">
        <color theme="4" tint="0.39997558519241921"/>
      </left>
      <right/>
      <top/>
      <bottom/>
      <diagonal/>
    </border>
    <border>
      <left/>
      <right style="thin">
        <color theme="4" tint="0.39997558519241921"/>
      </right>
      <top/>
      <bottom/>
      <diagonal/>
    </border>
  </borders>
  <cellStyleXfs count="4">
    <xf numFmtId="0" fontId="0" fillId="0" borderId="0"/>
    <xf numFmtId="0" fontId="4" fillId="0" borderId="0"/>
    <xf numFmtId="165" fontId="1" fillId="2" borderId="0" applyNumberFormat="0" applyBorder="0" applyAlignment="0"/>
    <xf numFmtId="43" fontId="1" fillId="0" borderId="0" applyFont="0" applyFill="0" applyBorder="0" applyAlignment="0" applyProtection="0"/>
  </cellStyleXfs>
  <cellXfs count="28">
    <xf numFmtId="0" fontId="0" fillId="0" borderId="0" xfId="0"/>
    <xf numFmtId="164" fontId="5" fillId="0" borderId="0" xfId="1" applyNumberFormat="1" applyFont="1"/>
    <xf numFmtId="0" fontId="3" fillId="0" borderId="0" xfId="0" applyFont="1"/>
    <xf numFmtId="17" fontId="3" fillId="0" borderId="0" xfId="0" applyNumberFormat="1" applyFont="1"/>
    <xf numFmtId="164" fontId="6" fillId="0" borderId="0" xfId="0" applyNumberFormat="1" applyFont="1"/>
    <xf numFmtId="164" fontId="7" fillId="0" borderId="0" xfId="0" applyNumberFormat="1" applyFont="1"/>
    <xf numFmtId="164" fontId="0" fillId="0" borderId="0" xfId="0" applyNumberFormat="1"/>
    <xf numFmtId="165" fontId="1" fillId="2" borderId="0" xfId="2" applyNumberFormat="1"/>
    <xf numFmtId="165" fontId="0" fillId="0" borderId="1" xfId="0" applyNumberFormat="1" applyBorder="1"/>
    <xf numFmtId="0" fontId="0" fillId="0" borderId="0" xfId="0">
      <extLst>
        <ext xmlns:xfpb="http://schemas.microsoft.com/office/spreadsheetml/2022/featurepropertybag" uri="{C7286773-470A-42A8-94C5-96B5CB345126}">
          <xfpb:xfComplement i="0"/>
        </ext>
      </extLst>
    </xf>
    <xf numFmtId="0" fontId="2" fillId="4" borderId="0" xfId="0" applyFont="1" applyFill="1"/>
    <xf numFmtId="0" fontId="10" fillId="0" borderId="0" xfId="0" applyFont="1"/>
    <xf numFmtId="0" fontId="3" fillId="0" borderId="0" xfId="0" applyFont="1" applyAlignment="1">
      <alignment horizontal="right"/>
    </xf>
    <xf numFmtId="0" fontId="3" fillId="0" borderId="0" xfId="0" applyFont="1" applyAlignment="1">
      <alignment horizontal="center" wrapText="1"/>
    </xf>
    <xf numFmtId="9" fontId="0" fillId="0" borderId="0" xfId="0" applyNumberFormat="1"/>
    <xf numFmtId="0" fontId="0" fillId="0" borderId="1" xfId="0" applyBorder="1"/>
    <xf numFmtId="14" fontId="0" fillId="0" borderId="0" xfId="0" applyNumberFormat="1"/>
    <xf numFmtId="166" fontId="0" fillId="0" borderId="0" xfId="3" applyNumberFormat="1" applyFont="1"/>
    <xf numFmtId="166" fontId="2" fillId="4" borderId="0" xfId="3" applyNumberFormat="1" applyFont="1" applyFill="1"/>
    <xf numFmtId="0" fontId="9" fillId="3" borderId="2" xfId="0" applyFont="1" applyFill="1" applyBorder="1"/>
    <xf numFmtId="0" fontId="2" fillId="3" borderId="0" xfId="0" applyFont="1" applyFill="1" applyAlignment="1">
      <alignment horizontal="center"/>
    </xf>
    <xf numFmtId="0" fontId="2" fillId="3" borderId="3" xfId="0" applyFont="1" applyFill="1" applyBorder="1" applyAlignment="1">
      <alignment horizontal="center"/>
    </xf>
    <xf numFmtId="0" fontId="0" fillId="0" borderId="0" xfId="0" quotePrefix="1"/>
    <xf numFmtId="43" fontId="0" fillId="0" borderId="0" xfId="3" applyFont="1"/>
    <xf numFmtId="0" fontId="2" fillId="4" borderId="0" xfId="0" applyFont="1" applyFill="1" applyAlignment="1">
      <alignment horizontal="center"/>
    </xf>
    <xf numFmtId="43" fontId="2" fillId="4" borderId="0" xfId="3" applyFont="1" applyFill="1" applyAlignment="1">
      <alignment horizontal="center"/>
    </xf>
    <xf numFmtId="0" fontId="0" fillId="0" borderId="0" xfId="0" applyAlignment="1">
      <alignment horizontal="center"/>
    </xf>
    <xf numFmtId="0" fontId="0" fillId="5" borderId="0" xfId="0" applyFill="1" applyAlignment="1">
      <alignment horizontal="center"/>
      <extLst>
        <ext xmlns:xfpb="http://schemas.microsoft.com/office/spreadsheetml/2022/featurepropertybag" uri="{C7286773-470A-42A8-94C5-96B5CB345126}">
          <xfpb:xfComplement i="0"/>
        </ext>
      </extLst>
    </xf>
  </cellXfs>
  <cellStyles count="4">
    <cellStyle name="Comma" xfId="3" builtinId="3"/>
    <cellStyle name="Normal" xfId="0" builtinId="0"/>
    <cellStyle name="Normal 2" xfId="1" xr:uid="{8F119B72-B4B8-4AB8-8512-855AA6AE9579}"/>
    <cellStyle name="Style 2" xfId="2" xr:uid="{0C46B5D8-2B94-4655-A93C-F7D599EA61BB}"/>
  </cellStyles>
  <dxfs count="11">
    <dxf>
      <font>
        <b val="0"/>
        <i val="0"/>
        <strike val="0"/>
        <condense val="0"/>
        <extend val="0"/>
        <outline val="0"/>
        <shadow val="0"/>
        <u val="none"/>
        <vertAlign val="baseline"/>
        <sz val="11"/>
        <color theme="1"/>
        <name val="Aptos Narrow"/>
        <family val="2"/>
        <scheme val="minor"/>
      </font>
    </dxf>
    <dxf>
      <numFmt numFmtId="19" formatCode="dd/mm/yyyy"/>
    </dxf>
    <dxf>
      <font>
        <b/>
        <i val="0"/>
        <strike val="0"/>
        <condense val="0"/>
        <extend val="0"/>
        <outline val="0"/>
        <shadow val="0"/>
        <u val="none"/>
        <vertAlign val="baseline"/>
        <sz val="11"/>
        <color theme="0"/>
        <name val="Aptos Narrow"/>
        <family val="2"/>
        <scheme val="minor"/>
      </font>
      <fill>
        <patternFill patternType="solid">
          <fgColor indexed="64"/>
          <bgColor theme="3" tint="0.249977111117893"/>
        </patternFill>
      </fill>
      <alignment horizontal="center" vertical="bottom" textRotation="0" wrapText="0" indent="0" justifyLastLine="0" shrinkToFit="0" readingOrder="0"/>
    </dxf>
    <dxf>
      <font>
        <b val="0"/>
        <i val="0"/>
        <strike val="0"/>
        <condense val="0"/>
        <extend val="0"/>
        <outline val="0"/>
        <shadow val="0"/>
        <u val="none"/>
        <vertAlign val="baseline"/>
        <sz val="11"/>
        <color theme="1"/>
        <name val="Aptos Narrow"/>
        <family val="2"/>
        <scheme val="minor"/>
      </font>
      <fill>
        <patternFill patternType="solid">
          <fgColor indexed="64"/>
          <bgColor theme="0"/>
        </patternFill>
      </fill>
      <alignment horizontal="center" vertical="bottom"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1"/>
        <color theme="1"/>
        <name val="Aptos Narrow"/>
        <family val="2"/>
        <scheme val="minor"/>
      </font>
      <fill>
        <patternFill patternType="solid">
          <fgColor indexed="64"/>
          <bgColor theme="0"/>
        </patternFill>
      </fill>
      <alignment horizontal="center" vertical="bottom"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1"/>
        <color theme="1"/>
        <name val="Aptos Narrow"/>
        <family val="2"/>
        <scheme val="minor"/>
      </font>
      <fill>
        <patternFill patternType="solid">
          <fgColor indexed="64"/>
          <bgColor theme="0"/>
        </patternFill>
      </fill>
      <alignment horizontal="center" vertical="bottom"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1"/>
        <color theme="1"/>
        <name val="Aptos Narrow"/>
        <family val="2"/>
        <scheme val="minor"/>
      </font>
      <fill>
        <patternFill patternType="solid">
          <fgColor indexed="64"/>
          <bgColor theme="0"/>
        </patternFill>
      </fill>
      <alignment horizontal="center" vertical="bottom"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1"/>
        <color theme="1"/>
        <name val="Aptos Narrow"/>
        <family val="2"/>
        <scheme val="minor"/>
      </font>
      <fill>
        <patternFill patternType="solid">
          <fgColor indexed="64"/>
          <bgColor theme="0"/>
        </patternFill>
      </fill>
      <alignment horizontal="center" vertical="bottom" textRotation="0" wrapText="0" indent="0" justifyLastLine="0" shrinkToFit="0" readingOrder="0"/>
      <extLst>
        <ext xmlns:xfpb="http://schemas.microsoft.com/office/spreadsheetml/2022/featurepropertybag" uri="{0417FA29-78FA-4A13-93AC-8FF0FAFDF519}">
          <xfpb:DXFComplement i="0"/>
        </ext>
      </extLst>
    </dxf>
    <dxf>
      <border outline="0">
        <top style="thin">
          <color theme="4" tint="0.39997558519241921"/>
        </top>
      </border>
    </dxf>
    <dxf>
      <font>
        <b val="0"/>
        <i val="0"/>
        <strike val="0"/>
        <condense val="0"/>
        <extend val="0"/>
        <outline val="0"/>
        <shadow val="0"/>
        <u val="none"/>
        <vertAlign val="baseline"/>
        <sz val="11"/>
        <color theme="1"/>
        <name val="Aptos Narrow"/>
        <family val="2"/>
        <scheme val="minor"/>
      </font>
      <fill>
        <patternFill patternType="solid">
          <fgColor indexed="64"/>
          <bgColor theme="0"/>
        </patternFill>
      </fill>
      <alignment horizontal="center" vertical="bottom" textRotation="0" wrapText="0" indent="0" justifyLastLine="0" shrinkToFit="0" readingOrder="0"/>
      <extLst>
        <ext xmlns:xfpb="http://schemas.microsoft.com/office/spreadsheetml/2022/featurepropertybag" uri="{0417FA29-78FA-4A13-93AC-8FF0FAFDF519}">
          <xfpb:DXFComplement i="0"/>
        </ext>
      </extLst>
    </dxf>
    <dxf>
      <font>
        <b/>
        <i val="0"/>
        <strike val="0"/>
        <condense val="0"/>
        <extend val="0"/>
        <outline val="0"/>
        <shadow val="0"/>
        <u val="none"/>
        <vertAlign val="baseline"/>
        <sz val="11"/>
        <color theme="0"/>
        <name val="Aptos Narrow"/>
        <family val="2"/>
        <scheme val="minor"/>
      </font>
      <fill>
        <patternFill patternType="solid">
          <fgColor indexed="64"/>
          <bgColor theme="3" tint="9.9978637043366805E-2"/>
        </patternFill>
      </fill>
      <alignment horizontal="center"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microsoft.com/office/2007/relationships/slicerCache" Target="slicerCaches/slicerCache2.xml"/><Relationship Id="rId12" Type="http://schemas.microsoft.com/office/2022/11/relationships/FeaturePropertyBag" Target="featurePropertyBag/featurePropertyBag.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1.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Ex1.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'Dynamic Charts'!$B$14:$C$14</c:f>
              <c:strCache>
                <c:ptCount val="2"/>
                <c:pt idx="0">
                  <c:v>2022</c:v>
                </c:pt>
                <c:pt idx="1">
                  <c:v>Actual</c:v>
                </c:pt>
              </c:strCache>
            </c:strRef>
          </c:tx>
          <c:spPr>
            <a:ln w="28575" cap="rnd">
              <a:solidFill>
                <a:schemeClr val="accent1"/>
              </a:solidFill>
              <a:round/>
            </a:ln>
            <a:effectLst/>
          </c:spPr>
          <c:marker>
            <c:symbol val="none"/>
          </c:marker>
          <c:cat>
            <c:strRef>
              <c:f>'Dynamic Charts'!$D$13:$O$13</c:f>
              <c:strCache>
                <c:ptCount val="12"/>
                <c:pt idx="0">
                  <c:v> Jan </c:v>
                </c:pt>
                <c:pt idx="1">
                  <c:v> Feb </c:v>
                </c:pt>
                <c:pt idx="2">
                  <c:v> Mar </c:v>
                </c:pt>
                <c:pt idx="3">
                  <c:v> Apr </c:v>
                </c:pt>
                <c:pt idx="4">
                  <c:v> May </c:v>
                </c:pt>
                <c:pt idx="5">
                  <c:v> Jun </c:v>
                </c:pt>
                <c:pt idx="6">
                  <c:v> Jul </c:v>
                </c:pt>
                <c:pt idx="7">
                  <c:v> Aug </c:v>
                </c:pt>
                <c:pt idx="8">
                  <c:v> Sep </c:v>
                </c:pt>
                <c:pt idx="9">
                  <c:v> Oct </c:v>
                </c:pt>
                <c:pt idx="10">
                  <c:v> Nov </c:v>
                </c:pt>
                <c:pt idx="11">
                  <c:v> Dec </c:v>
                </c:pt>
              </c:strCache>
            </c:strRef>
          </c:cat>
          <c:val>
            <c:numRef>
              <c:f>'Dynamic Charts'!$D$14:$O$14</c:f>
              <c:numCache>
                <c:formatCode>General</c:formatCode>
                <c:ptCount val="12"/>
                <c:pt idx="0">
                  <c:v>1517</c:v>
                </c:pt>
                <c:pt idx="1">
                  <c:v>1528</c:v>
                </c:pt>
                <c:pt idx="2">
                  <c:v>1478</c:v>
                </c:pt>
                <c:pt idx="3">
                  <c:v>1486</c:v>
                </c:pt>
                <c:pt idx="4">
                  <c:v>1475</c:v>
                </c:pt>
                <c:pt idx="5">
                  <c:v>1434</c:v>
                </c:pt>
                <c:pt idx="6">
                  <c:v>1519</c:v>
                </c:pt>
                <c:pt idx="7">
                  <c:v>1593</c:v>
                </c:pt>
                <c:pt idx="8">
                  <c:v>1578</c:v>
                </c:pt>
                <c:pt idx="9">
                  <c:v>1569</c:v>
                </c:pt>
                <c:pt idx="10">
                  <c:v>1656</c:v>
                </c:pt>
                <c:pt idx="11">
                  <c:v>1710</c:v>
                </c:pt>
              </c:numCache>
            </c:numRef>
          </c:val>
          <c:smooth val="0"/>
          <c:extLst>
            <c:ext xmlns:c16="http://schemas.microsoft.com/office/drawing/2014/chart" uri="{C3380CC4-5D6E-409C-BE32-E72D297353CC}">
              <c16:uniqueId val="{00000000-3D33-4F86-B8D2-364FF115C4D0}"/>
            </c:ext>
          </c:extLst>
        </c:ser>
        <c:ser>
          <c:idx val="1"/>
          <c:order val="1"/>
          <c:tx>
            <c:strRef>
              <c:f>'Dynamic Charts'!$B$15:$C$15</c:f>
              <c:strCache>
                <c:ptCount val="2"/>
                <c:pt idx="0">
                  <c:v>2026</c:v>
                </c:pt>
                <c:pt idx="1">
                  <c:v>Budget</c:v>
                </c:pt>
              </c:strCache>
            </c:strRef>
          </c:tx>
          <c:spPr>
            <a:ln w="28575" cap="rnd">
              <a:solidFill>
                <a:schemeClr val="accent2"/>
              </a:solidFill>
              <a:round/>
            </a:ln>
            <a:effectLst/>
          </c:spPr>
          <c:marker>
            <c:symbol val="none"/>
          </c:marker>
          <c:cat>
            <c:strRef>
              <c:f>'Dynamic Charts'!$D$13:$O$13</c:f>
              <c:strCache>
                <c:ptCount val="12"/>
                <c:pt idx="0">
                  <c:v> Jan </c:v>
                </c:pt>
                <c:pt idx="1">
                  <c:v> Feb </c:v>
                </c:pt>
                <c:pt idx="2">
                  <c:v> Mar </c:v>
                </c:pt>
                <c:pt idx="3">
                  <c:v> Apr </c:v>
                </c:pt>
                <c:pt idx="4">
                  <c:v> May </c:v>
                </c:pt>
                <c:pt idx="5">
                  <c:v> Jun </c:v>
                </c:pt>
                <c:pt idx="6">
                  <c:v> Jul </c:v>
                </c:pt>
                <c:pt idx="7">
                  <c:v> Aug </c:v>
                </c:pt>
                <c:pt idx="8">
                  <c:v> Sep </c:v>
                </c:pt>
                <c:pt idx="9">
                  <c:v> Oct </c:v>
                </c:pt>
                <c:pt idx="10">
                  <c:v> Nov </c:v>
                </c:pt>
                <c:pt idx="11">
                  <c:v> Dec </c:v>
                </c:pt>
              </c:strCache>
            </c:strRef>
          </c:cat>
          <c:val>
            <c:numRef>
              <c:f>'Dynamic Charts'!$D$15:$O$15</c:f>
              <c:numCache>
                <c:formatCode>General</c:formatCode>
                <c:ptCount val="12"/>
                <c:pt idx="0">
                  <c:v>3730</c:v>
                </c:pt>
                <c:pt idx="1">
                  <c:v>3790</c:v>
                </c:pt>
                <c:pt idx="2">
                  <c:v>3910</c:v>
                </c:pt>
                <c:pt idx="3">
                  <c:v>3900</c:v>
                </c:pt>
                <c:pt idx="4">
                  <c:v>3890</c:v>
                </c:pt>
                <c:pt idx="5">
                  <c:v>3970</c:v>
                </c:pt>
                <c:pt idx="6">
                  <c:v>3880</c:v>
                </c:pt>
                <c:pt idx="7">
                  <c:v>3960</c:v>
                </c:pt>
                <c:pt idx="8">
                  <c:v>3990</c:v>
                </c:pt>
                <c:pt idx="9">
                  <c:v>3990</c:v>
                </c:pt>
                <c:pt idx="10">
                  <c:v>3920</c:v>
                </c:pt>
                <c:pt idx="11">
                  <c:v>3840</c:v>
                </c:pt>
              </c:numCache>
            </c:numRef>
          </c:val>
          <c:smooth val="0"/>
          <c:extLst>
            <c:ext xmlns:c16="http://schemas.microsoft.com/office/drawing/2014/chart" uri="{C3380CC4-5D6E-409C-BE32-E72D297353CC}">
              <c16:uniqueId val="{00000001-3D33-4F86-B8D2-364FF115C4D0}"/>
            </c:ext>
          </c:extLst>
        </c:ser>
        <c:dLbls>
          <c:showLegendKey val="0"/>
          <c:showVal val="0"/>
          <c:showCatName val="0"/>
          <c:showSerName val="0"/>
          <c:showPercent val="0"/>
          <c:showBubbleSize val="0"/>
        </c:dLbls>
        <c:smooth val="0"/>
        <c:axId val="298661360"/>
        <c:axId val="298657040"/>
      </c:lineChart>
      <c:catAx>
        <c:axId val="2986613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98657040"/>
        <c:crosses val="autoZero"/>
        <c:auto val="1"/>
        <c:lblAlgn val="ctr"/>
        <c:lblOffset val="100"/>
        <c:noMultiLvlLbl val="0"/>
      </c:catAx>
      <c:valAx>
        <c:axId val="29865704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986613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 dir="row">_xlchart.v5.1</cx:f>
      </cx:strDim>
      <cx:numDim type="val">
        <cx:f dir="row">_xlchart.v5.2</cx:f>
      </cx:numDim>
    </cx:data>
  </cx:chartData>
  <cx:chart>
    <cx:plotArea>
      <cx:plotAreaRegion>
        <cx:series layoutId="waterfall" uniqueId="{56ADAC39-5FE3-4564-978A-C3FA23A8DFAD}">
          <cx:tx>
            <cx:txData>
              <cx:f>_xlchart.v5.0</cx:f>
              <cx:v>Variances</cx:v>
            </cx:txData>
          </cx:tx>
          <cx:dataId val="0"/>
          <cx:layoutPr>
            <cx:subtotals>
              <cx:idx val="0"/>
              <cx:idx val="8"/>
            </cx:subtotals>
          </cx:layoutPr>
        </cx:series>
      </cx:plotAreaRegion>
      <cx:axis id="0">
        <cx:catScaling gapWidth="0"/>
        <cx:tickLabels/>
      </cx:axis>
      <cx:axis id="1">
        <cx:valScaling min="750"/>
        <cx:majorGridlines/>
        <cx:tickLabels/>
      </cx:axis>
    </cx:plotArea>
    <cx:legend pos="t" align="ctr" overlay="0">
      <cx:txPr>
        <a:bodyPr spcFirstLastPara="1" vertOverflow="ellipsis" horzOverflow="overflow" wrap="square" lIns="0" tIns="0" rIns="0" bIns="0" anchor="ctr" anchorCtr="1"/>
        <a:lstStyle/>
        <a:p>
          <a:pPr algn="ctr" rtl="0">
            <a:defRPr/>
          </a:pPr>
          <a:endParaRPr lang="en-US" sz="900" b="0" i="0" u="none" strike="noStrike" baseline="0">
            <a:solidFill>
              <a:sysClr val="windowText" lastClr="000000">
                <a:lumMod val="65000"/>
                <a:lumOff val="35000"/>
              </a:sysClr>
            </a:solidFill>
            <a:latin typeface="Aptos Narrow" panose="02110004020202020204"/>
          </a:endParaRPr>
        </a:p>
      </cx:txPr>
    </cx:legend>
  </cx:chart>
  <cx:fmtOvrs>
    <cx:fmtOvr idx="0">
      <cx:spPr>
        <a:solidFill>
          <a:srgbClr val="00B050"/>
        </a:solidFill>
      </cx:spPr>
    </cx:fmtOvr>
    <cx:fmtOvr idx="1">
      <cx:spPr>
        <a:solidFill>
          <a:srgbClr val="FF0000"/>
        </a:solidFill>
      </cx:spPr>
    </cx:fmtOvr>
    <cx:fmtOvr idx="2">
      <cx:spPr>
        <a:solidFill>
          <a:srgbClr val="FFC000"/>
        </a:solidFill>
      </cx:spPr>
    </cx:fmtOvr>
  </cx:fmtOvrs>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microsoft.com/office/2014/relationships/chartEx" Target="../charts/chartEx1.xml"/></Relationships>
</file>

<file path=xl/drawings/drawing1.xml><?xml version="1.0" encoding="utf-8"?>
<xdr:wsDr xmlns:xdr="http://schemas.openxmlformats.org/drawingml/2006/spreadsheetDrawing" xmlns:a="http://schemas.openxmlformats.org/drawingml/2006/main">
  <xdr:twoCellAnchor editAs="absolute">
    <xdr:from>
      <xdr:col>5</xdr:col>
      <xdr:colOff>586740</xdr:colOff>
      <xdr:row>1</xdr:row>
      <xdr:rowOff>152401</xdr:rowOff>
    </xdr:from>
    <xdr:to>
      <xdr:col>9</xdr:col>
      <xdr:colOff>0</xdr:colOff>
      <xdr:row>10</xdr:row>
      <xdr:rowOff>38101</xdr:rowOff>
    </xdr:to>
    <mc:AlternateContent xmlns:mc="http://schemas.openxmlformats.org/markup-compatibility/2006" xmlns:sle15="http://schemas.microsoft.com/office/drawing/2012/slicer">
      <mc:Choice Requires="sle15">
        <xdr:graphicFrame macro="">
          <xdr:nvGraphicFramePr>
            <xdr:cNvPr id="2" name="Depot">
              <a:extLst>
                <a:ext uri="{FF2B5EF4-FFF2-40B4-BE49-F238E27FC236}">
                  <a16:creationId xmlns:a16="http://schemas.microsoft.com/office/drawing/2014/main" id="{8DF4AAB5-81F2-8DC9-2D7E-D20F537DC54B}"/>
                </a:ext>
              </a:extLst>
            </xdr:cNvPr>
            <xdr:cNvGraphicFramePr/>
          </xdr:nvGraphicFramePr>
          <xdr:xfrm>
            <a:off x="0" y="0"/>
            <a:ext cx="0" cy="0"/>
          </xdr:xfrm>
          <a:graphic>
            <a:graphicData uri="http://schemas.microsoft.com/office/drawing/2010/slicer">
              <sle:slicer xmlns:sle="http://schemas.microsoft.com/office/drawing/2010/slicer" name="Depot"/>
            </a:graphicData>
          </a:graphic>
        </xdr:graphicFrame>
      </mc:Choice>
      <mc:Fallback xmlns="">
        <xdr:sp macro="" textlink="">
          <xdr:nvSpPr>
            <xdr:cNvPr id="0" name=""/>
            <xdr:cNvSpPr>
              <a:spLocks noTextEdit="1"/>
            </xdr:cNvSpPr>
          </xdr:nvSpPr>
          <xdr:spPr>
            <a:xfrm>
              <a:off x="5303520" y="449581"/>
              <a:ext cx="1851660" cy="1531620"/>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9</xdr:col>
      <xdr:colOff>259080</xdr:colOff>
      <xdr:row>2</xdr:row>
      <xdr:rowOff>1</xdr:rowOff>
    </xdr:from>
    <xdr:to>
      <xdr:col>12</xdr:col>
      <xdr:colOff>243840</xdr:colOff>
      <xdr:row>12</xdr:row>
      <xdr:rowOff>129541</xdr:rowOff>
    </xdr:to>
    <mc:AlternateContent xmlns:mc="http://schemas.openxmlformats.org/markup-compatibility/2006" xmlns:sle15="http://schemas.microsoft.com/office/drawing/2012/slicer">
      <mc:Choice Requires="sle15">
        <xdr:graphicFrame macro="">
          <xdr:nvGraphicFramePr>
            <xdr:cNvPr id="3" name="Sales person">
              <a:extLst>
                <a:ext uri="{FF2B5EF4-FFF2-40B4-BE49-F238E27FC236}">
                  <a16:creationId xmlns:a16="http://schemas.microsoft.com/office/drawing/2014/main" id="{F74915DD-DDF7-B9A6-BCCB-FC3AAE4D1199}"/>
                </a:ext>
              </a:extLst>
            </xdr:cNvPr>
            <xdr:cNvGraphicFramePr/>
          </xdr:nvGraphicFramePr>
          <xdr:xfrm>
            <a:off x="0" y="0"/>
            <a:ext cx="0" cy="0"/>
          </xdr:xfrm>
          <a:graphic>
            <a:graphicData uri="http://schemas.microsoft.com/office/drawing/2010/slicer">
              <sle:slicer xmlns:sle="http://schemas.microsoft.com/office/drawing/2010/slicer" name="Sales person"/>
            </a:graphicData>
          </a:graphic>
        </xdr:graphicFrame>
      </mc:Choice>
      <mc:Fallback xmlns="">
        <xdr:sp macro="" textlink="">
          <xdr:nvSpPr>
            <xdr:cNvPr id="0" name=""/>
            <xdr:cNvSpPr>
              <a:spLocks noTextEdit="1"/>
            </xdr:cNvSpPr>
          </xdr:nvSpPr>
          <xdr:spPr>
            <a:xfrm>
              <a:off x="7414260" y="480061"/>
              <a:ext cx="1813560" cy="1958340"/>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xdr:from>
      <xdr:col>16</xdr:col>
      <xdr:colOff>411480</xdr:colOff>
      <xdr:row>2</xdr:row>
      <xdr:rowOff>171450</xdr:rowOff>
    </xdr:from>
    <xdr:to>
      <xdr:col>24</xdr:col>
      <xdr:colOff>106680</xdr:colOff>
      <xdr:row>17</xdr:row>
      <xdr:rowOff>171450</xdr:rowOff>
    </xdr:to>
    <xdr:graphicFrame macro="">
      <xdr:nvGraphicFramePr>
        <xdr:cNvPr id="3" name="Chart 2">
          <a:extLst>
            <a:ext uri="{FF2B5EF4-FFF2-40B4-BE49-F238E27FC236}">
              <a16:creationId xmlns:a16="http://schemas.microsoft.com/office/drawing/2014/main" id="{20BE1C18-3830-293F-2597-C93B6BCCB78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4</xdr:col>
      <xdr:colOff>601980</xdr:colOff>
      <xdr:row>10</xdr:row>
      <xdr:rowOff>19050</xdr:rowOff>
    </xdr:from>
    <xdr:to>
      <xdr:col>14</xdr:col>
      <xdr:colOff>601980</xdr:colOff>
      <xdr:row>30</xdr:row>
      <xdr:rowOff>7620</xdr:rowOff>
    </xdr:to>
    <mc:AlternateContent xmlns:mc="http://schemas.openxmlformats.org/markup-compatibility/2006">
      <mc:Choice xmlns:cx4="http://schemas.microsoft.com/office/drawing/2016/5/10/chartex" Requires="cx4">
        <xdr:graphicFrame macro="">
          <xdr:nvGraphicFramePr>
            <xdr:cNvPr id="4" name="Chart 3">
              <a:extLst>
                <a:ext uri="{FF2B5EF4-FFF2-40B4-BE49-F238E27FC236}">
                  <a16:creationId xmlns:a16="http://schemas.microsoft.com/office/drawing/2014/main" id="{333DB51D-D93C-22DA-3B49-7974A65C6C8D}"/>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4000500" y="2327910"/>
              <a:ext cx="6271260" cy="3661410"/>
            </a:xfrm>
            <a:prstGeom prst="rect">
              <a:avLst/>
            </a:prstGeom>
            <a:solidFill>
              <a:prstClr val="white"/>
            </a:solidFill>
            <a:ln w="1">
              <a:solidFill>
                <a:prstClr val="green"/>
              </a:solidFill>
            </a:ln>
          </xdr:spPr>
          <xdr:txBody>
            <a:bodyPr vertOverflow="clip" horzOverflow="clip"/>
            <a:lstStyle/>
            <a:p>
              <a:r>
                <a:rPr lang="en-GB" sz="1100"/>
                <a:t>This chart isn't available in your version of Excel.
Editing this shape or saving this workbook into a different file format will permanently break the chart.</a:t>
              </a:r>
            </a:p>
          </xdr:txBody>
        </xdr:sp>
      </mc:Fallback>
    </mc:AlternateContent>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bag type="DXFComplements" extRef="DXFComplementsMapperExtRef">
    <a k="MappedFeaturePropertyBags">
      <bagId>2</bagId>
    </a>
  </bag>
</FeaturePropertyBags>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epot" xr10:uid="{4F62C256-8C67-40BB-ACF9-799C37CAB68C}" sourceName="Depot">
  <extLst>
    <x:ext xmlns:x15="http://schemas.microsoft.com/office/spreadsheetml/2010/11/main" uri="{2F2917AC-EB37-4324-AD4E-5DD8C200BD13}">
      <x15:tableSlicerCache tableId="6" column="4"/>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ales_person" xr10:uid="{5ABEA7F8-AB05-4022-A163-3D8E57536AA2}" sourceName="Sales person">
  <extLst>
    <x:ext xmlns:x15="http://schemas.microsoft.com/office/spreadsheetml/2010/11/main" uri="{2F2917AC-EB37-4324-AD4E-5DD8C200BD13}">
      <x15:tableSlicerCache tableId="6" column="3"/>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Depot" xr10:uid="{97633654-4522-4BE6-8B29-86FE1EA1FD20}" cache="Slicer_Depot" caption="Depot" rowHeight="247650"/>
  <slicer name="Sales person" xr10:uid="{251E40AE-C8CF-473C-BFE1-D2AF6E4F6BC4}" cache="Slicer_Sales_person" caption="Sales person" rowHeight="24765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81F2A294-6A91-4724-8782-3AF2E9421612}" name="Table7" displayName="Table7" ref="A3:F12" totalsRowShown="0" headerRowDxfId="10" dataDxfId="9" tableBorderDxfId="8">
  <autoFilter ref="A3:F12" xr:uid="{81F2A294-6A91-4724-8782-3AF2E9421612}"/>
  <tableColumns count="6">
    <tableColumn id="1" xr3:uid="{19F2857A-2E6A-4019-AAFE-132035411CBD}" name="Name"/>
    <tableColumn id="2" xr3:uid="{A89A4D9A-BD83-4E2F-B078-120F3E517A05}" name="Mon" dataDxfId="7"/>
    <tableColumn id="3" xr3:uid="{E4B9ACAB-C73E-45E1-9F63-6CE85C977454}" name="Tue" dataDxfId="6"/>
    <tableColumn id="4" xr3:uid="{F8BB5FFA-A110-4EA4-9A51-36E7EC9054E5}" name="Wed" dataDxfId="5"/>
    <tableColumn id="5" xr3:uid="{9AC333A3-628A-4456-80F4-3A73755ADB87}" name="Thu" dataDxfId="4"/>
    <tableColumn id="6" xr3:uid="{D6272A6A-28AD-4115-9FEC-82F77E556B0F}" name="Fri" dataDxfId="3"/>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EE5D1B2-C02F-4D82-8A2E-A77BC73817F3}" name="Table6" displayName="Table6" ref="A3:E10" totalsRowShown="0" headerRowDxfId="2">
  <autoFilter ref="A3:E10" xr:uid="{5EE5D1B2-C02F-4D82-8A2E-A77BC73817F3}"/>
  <tableColumns count="5">
    <tableColumn id="1" xr3:uid="{DFC428D5-B04D-4A99-AED4-5E9D8B5DD7D0}" name="Date" dataDxfId="1"/>
    <tableColumn id="2" xr3:uid="{435C1A01-92E6-44CF-8DE1-3E6B9FA8CC28}" name="Customer"/>
    <tableColumn id="3" xr3:uid="{962AF7F8-3141-4504-9D43-BA89B1E8522B}" name="Sales person"/>
    <tableColumn id="4" xr3:uid="{3839A219-8330-45CD-900C-91B4B6B11BC7}" name="Depot"/>
    <tableColumn id="5" xr3:uid="{07C092DD-9273-4CBD-8D13-E42115DAA503}" name="Value" dataDxfId="0" dataCellStyle="Comma"/>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table" Target="../tables/table2.xml"/><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0B782E-8619-4268-B137-29ACFB02280C}">
  <dimension ref="A1:P20"/>
  <sheetViews>
    <sheetView tabSelected="1" zoomScale="110" zoomScaleNormal="110" workbookViewId="0">
      <selection activeCell="A19" sqref="A19"/>
    </sheetView>
  </sheetViews>
  <sheetFormatPr defaultRowHeight="14.4" x14ac:dyDescent="0.3"/>
  <cols>
    <col min="2" max="2" width="12.33203125" bestFit="1" customWidth="1"/>
    <col min="3" max="3" width="17.33203125" customWidth="1"/>
    <col min="4" max="5" width="10.5546875" bestFit="1" customWidth="1"/>
    <col min="6" max="15" width="11.5546875" bestFit="1" customWidth="1"/>
  </cols>
  <sheetData>
    <row r="1" spans="1:16" ht="23.4" x14ac:dyDescent="0.45">
      <c r="A1" s="1" t="s">
        <v>0</v>
      </c>
    </row>
    <row r="3" spans="1:16" x14ac:dyDescent="0.3">
      <c r="A3" s="2" t="s">
        <v>1</v>
      </c>
      <c r="B3" s="2"/>
      <c r="C3" s="2"/>
      <c r="D3" s="2"/>
      <c r="E3" s="2"/>
      <c r="F3" s="2"/>
      <c r="G3" s="2"/>
      <c r="H3" s="2"/>
      <c r="I3" s="2"/>
      <c r="J3" s="2"/>
      <c r="K3" s="2"/>
      <c r="L3" s="2"/>
      <c r="M3" s="2"/>
      <c r="N3" s="2"/>
      <c r="O3" s="2"/>
      <c r="P3" s="2"/>
    </row>
    <row r="4" spans="1:16" x14ac:dyDescent="0.3">
      <c r="A4" s="2"/>
      <c r="B4" s="2"/>
      <c r="C4" s="2"/>
      <c r="D4" s="3">
        <v>45688</v>
      </c>
      <c r="E4" s="3">
        <v>45716</v>
      </c>
      <c r="F4" s="3">
        <v>45747</v>
      </c>
      <c r="G4" s="3">
        <v>45777</v>
      </c>
      <c r="H4" s="3">
        <v>45808</v>
      </c>
      <c r="I4" s="3">
        <v>45838</v>
      </c>
      <c r="J4" s="3">
        <v>45869</v>
      </c>
      <c r="K4" s="3">
        <v>45900</v>
      </c>
      <c r="L4" s="3">
        <v>45930</v>
      </c>
      <c r="M4" s="3">
        <v>45961</v>
      </c>
      <c r="N4" s="3">
        <v>45991</v>
      </c>
      <c r="O4" s="3">
        <v>46022</v>
      </c>
      <c r="P4" s="3"/>
    </row>
    <row r="5" spans="1:16" x14ac:dyDescent="0.3">
      <c r="A5" s="4" t="s">
        <v>2</v>
      </c>
      <c r="B5" s="5"/>
      <c r="C5" s="5"/>
    </row>
    <row r="6" spans="1:16" x14ac:dyDescent="0.3">
      <c r="A6" s="4"/>
      <c r="B6" s="6" t="s">
        <v>3</v>
      </c>
      <c r="C6" s="6"/>
      <c r="D6" s="7">
        <v>-95000</v>
      </c>
      <c r="E6" s="7">
        <v>-90000</v>
      </c>
      <c r="F6" s="7">
        <v>-110000</v>
      </c>
      <c r="G6" s="7">
        <v>-125000</v>
      </c>
      <c r="H6" s="7">
        <v>130000</v>
      </c>
      <c r="I6" s="7">
        <v>-125000</v>
      </c>
      <c r="J6" s="7">
        <v>-125000</v>
      </c>
      <c r="K6" s="7">
        <v>-100000</v>
      </c>
      <c r="L6" s="7">
        <v>-125000</v>
      </c>
      <c r="M6" s="7">
        <v>-130000</v>
      </c>
      <c r="N6" s="7">
        <v>-120000</v>
      </c>
      <c r="O6" s="7">
        <v>-130000</v>
      </c>
    </row>
    <row r="7" spans="1:16" x14ac:dyDescent="0.3">
      <c r="A7" s="4"/>
      <c r="B7" s="6" t="s">
        <v>4</v>
      </c>
      <c r="C7" s="6"/>
      <c r="D7" s="7">
        <f>-ROUND(0.4*D6,-3)</f>
        <v>38000</v>
      </c>
      <c r="E7" s="7">
        <f t="shared" ref="E7:O7" si="0">-ROUND(0.4*E6,-3)</f>
        <v>36000</v>
      </c>
      <c r="F7" s="7">
        <f t="shared" si="0"/>
        <v>44000</v>
      </c>
      <c r="G7" s="7">
        <f t="shared" si="0"/>
        <v>50000</v>
      </c>
      <c r="H7" s="7">
        <f t="shared" si="0"/>
        <v>-52000</v>
      </c>
      <c r="I7" s="7">
        <f t="shared" si="0"/>
        <v>50000</v>
      </c>
      <c r="J7" s="7">
        <f t="shared" si="0"/>
        <v>50000</v>
      </c>
      <c r="K7" s="7">
        <f t="shared" si="0"/>
        <v>40000</v>
      </c>
      <c r="L7" s="7">
        <f t="shared" si="0"/>
        <v>50000</v>
      </c>
      <c r="M7" s="7">
        <f t="shared" si="0"/>
        <v>52000</v>
      </c>
      <c r="N7" s="7">
        <f t="shared" si="0"/>
        <v>48000</v>
      </c>
      <c r="O7" s="7">
        <f t="shared" si="0"/>
        <v>52000</v>
      </c>
    </row>
    <row r="8" spans="1:16" x14ac:dyDescent="0.3">
      <c r="A8" s="4"/>
      <c r="B8" s="6" t="s">
        <v>5</v>
      </c>
      <c r="C8" s="6"/>
      <c r="D8" s="7">
        <f>ROUNDUP(-D6/12000,0)*4000</f>
        <v>32000</v>
      </c>
      <c r="E8" s="7">
        <f>ROUNDUP(-E6/12000,0)*4000</f>
        <v>32000</v>
      </c>
      <c r="F8" s="7">
        <f t="shared" ref="F8:O8" si="1">ROUNDUP(-F6/12000,0)*4000</f>
        <v>40000</v>
      </c>
      <c r="G8" s="7">
        <f t="shared" si="1"/>
        <v>44000</v>
      </c>
      <c r="H8" s="7">
        <f t="shared" si="1"/>
        <v>-44000</v>
      </c>
      <c r="I8" s="7">
        <f t="shared" si="1"/>
        <v>44000</v>
      </c>
      <c r="J8" s="7">
        <f t="shared" si="1"/>
        <v>44000</v>
      </c>
      <c r="K8" s="7">
        <f t="shared" si="1"/>
        <v>36000</v>
      </c>
      <c r="L8" s="7">
        <f t="shared" si="1"/>
        <v>44000</v>
      </c>
      <c r="M8" s="7">
        <f t="shared" si="1"/>
        <v>44000</v>
      </c>
      <c r="N8" s="7">
        <f t="shared" si="1"/>
        <v>40000</v>
      </c>
      <c r="O8" s="7">
        <f t="shared" si="1"/>
        <v>44000</v>
      </c>
    </row>
    <row r="9" spans="1:16" x14ac:dyDescent="0.3">
      <c r="A9" s="4"/>
      <c r="B9" s="6" t="s">
        <v>6</v>
      </c>
      <c r="C9" s="6"/>
      <c r="D9" s="7">
        <v>3437.5</v>
      </c>
      <c r="E9" s="7">
        <v>3437.5</v>
      </c>
      <c r="F9" s="7">
        <v>3437.5</v>
      </c>
      <c r="G9" s="7">
        <v>3437.5</v>
      </c>
      <c r="H9" s="7">
        <v>3437.5</v>
      </c>
      <c r="I9" s="7">
        <v>3437.5</v>
      </c>
      <c r="J9" s="7">
        <v>3437.5</v>
      </c>
      <c r="K9" s="7">
        <v>3437.5</v>
      </c>
      <c r="L9" s="7">
        <v>3437.5</v>
      </c>
      <c r="M9" s="7">
        <v>3437.5</v>
      </c>
      <c r="N9" s="7">
        <v>3437.5</v>
      </c>
      <c r="O9" s="7">
        <v>3437.5</v>
      </c>
    </row>
    <row r="10" spans="1:16" x14ac:dyDescent="0.3">
      <c r="A10" s="4"/>
      <c r="B10" s="6" t="s">
        <v>7</v>
      </c>
      <c r="C10" s="6"/>
      <c r="D10" s="7">
        <v>3000</v>
      </c>
      <c r="E10" s="7">
        <v>3000</v>
      </c>
      <c r="F10" s="7">
        <v>3000</v>
      </c>
      <c r="G10" s="7">
        <v>3000</v>
      </c>
      <c r="H10" s="7">
        <v>3000</v>
      </c>
      <c r="I10" s="7">
        <v>3000</v>
      </c>
      <c r="J10" s="7">
        <v>3000</v>
      </c>
      <c r="K10" s="7">
        <v>3000</v>
      </c>
      <c r="L10" s="7">
        <v>3000</v>
      </c>
      <c r="M10" s="7">
        <v>3000</v>
      </c>
      <c r="N10" s="7">
        <v>3000</v>
      </c>
      <c r="O10" s="7">
        <v>3000</v>
      </c>
    </row>
    <row r="11" spans="1:16" x14ac:dyDescent="0.3">
      <c r="A11" s="4"/>
      <c r="B11" s="6" t="s">
        <v>8</v>
      </c>
      <c r="C11" s="6"/>
      <c r="D11" s="7">
        <v>2500</v>
      </c>
      <c r="E11" s="7">
        <v>2500</v>
      </c>
      <c r="F11" s="7">
        <v>2500</v>
      </c>
      <c r="G11" s="7">
        <v>2500</v>
      </c>
      <c r="H11" s="7">
        <v>2500</v>
      </c>
      <c r="I11" s="7">
        <v>2500</v>
      </c>
      <c r="J11" s="7">
        <v>2500</v>
      </c>
      <c r="K11" s="7">
        <v>2500</v>
      </c>
      <c r="L11" s="7">
        <v>2500</v>
      </c>
      <c r="M11" s="7">
        <v>2500</v>
      </c>
      <c r="N11" s="7">
        <v>2500</v>
      </c>
      <c r="O11" s="7">
        <v>2500</v>
      </c>
    </row>
    <row r="12" spans="1:16" x14ac:dyDescent="0.3">
      <c r="A12" s="4"/>
      <c r="B12" s="6" t="s">
        <v>9</v>
      </c>
      <c r="C12" s="6"/>
      <c r="D12" s="7">
        <v>4125</v>
      </c>
      <c r="E12" s="7">
        <v>4125</v>
      </c>
      <c r="F12" s="7">
        <v>4125</v>
      </c>
      <c r="G12" s="7">
        <v>4125</v>
      </c>
      <c r="H12" s="7">
        <v>4125</v>
      </c>
      <c r="I12" s="7">
        <v>4125</v>
      </c>
      <c r="J12" s="7">
        <v>4125</v>
      </c>
      <c r="K12" s="7">
        <v>4125</v>
      </c>
      <c r="L12" s="7">
        <v>4125</v>
      </c>
      <c r="M12" s="7">
        <v>4125</v>
      </c>
      <c r="N12" s="7">
        <v>4125</v>
      </c>
      <c r="O12" s="7">
        <v>4125</v>
      </c>
    </row>
    <row r="13" spans="1:16" x14ac:dyDescent="0.3">
      <c r="A13" s="4"/>
      <c r="B13" s="6" t="s">
        <v>10</v>
      </c>
      <c r="C13" s="6"/>
      <c r="D13" s="7">
        <v>100</v>
      </c>
      <c r="E13" s="7">
        <v>100</v>
      </c>
      <c r="F13" s="7">
        <v>100</v>
      </c>
      <c r="G13" s="7">
        <v>100</v>
      </c>
      <c r="H13" s="7">
        <v>100</v>
      </c>
      <c r="I13" s="7">
        <v>100</v>
      </c>
      <c r="J13" s="7">
        <v>100</v>
      </c>
      <c r="K13" s="7">
        <v>100</v>
      </c>
      <c r="L13" s="7">
        <v>100</v>
      </c>
      <c r="M13" s="7">
        <v>100</v>
      </c>
      <c r="N13" s="7">
        <v>100</v>
      </c>
      <c r="O13" s="7">
        <v>100</v>
      </c>
    </row>
    <row r="14" spans="1:16" ht="15" thickBot="1" x14ac:dyDescent="0.35">
      <c r="A14" s="4"/>
      <c r="B14" s="5" t="s">
        <v>11</v>
      </c>
      <c r="C14" s="6"/>
      <c r="D14" s="8">
        <f t="shared" ref="D14" si="2">SUM(D6:D13)</f>
        <v>-11837.5</v>
      </c>
      <c r="E14" s="8">
        <f t="shared" ref="E14:O14" si="3">SUM(E6:E13)</f>
        <v>-8837.5</v>
      </c>
      <c r="F14" s="8">
        <f t="shared" si="3"/>
        <v>-12837.5</v>
      </c>
      <c r="G14" s="8">
        <f t="shared" si="3"/>
        <v>-17837.5</v>
      </c>
      <c r="H14" s="8">
        <f t="shared" si="3"/>
        <v>47162.5</v>
      </c>
      <c r="I14" s="8">
        <f t="shared" si="3"/>
        <v>-17837.5</v>
      </c>
      <c r="J14" s="8">
        <f t="shared" si="3"/>
        <v>-17837.5</v>
      </c>
      <c r="K14" s="8">
        <f t="shared" si="3"/>
        <v>-10837.5</v>
      </c>
      <c r="L14" s="8">
        <f t="shared" si="3"/>
        <v>-17837.5</v>
      </c>
      <c r="M14" s="8">
        <f t="shared" si="3"/>
        <v>-20837.5</v>
      </c>
      <c r="N14" s="8">
        <f t="shared" si="3"/>
        <v>-18837.5</v>
      </c>
      <c r="O14" s="8">
        <f t="shared" si="3"/>
        <v>-20837.5</v>
      </c>
    </row>
    <row r="15" spans="1:16" ht="15" thickTop="1" x14ac:dyDescent="0.3"/>
    <row r="20" spans="6:11" x14ac:dyDescent="0.3">
      <c r="F20">
        <v>100</v>
      </c>
      <c r="G20">
        <f>F20*1.1</f>
        <v>110.00000000000001</v>
      </c>
      <c r="H20">
        <f t="shared" ref="H20:K20" si="4">G20*1.1</f>
        <v>121.00000000000003</v>
      </c>
      <c r="I20">
        <f t="shared" si="4"/>
        <v>133.10000000000005</v>
      </c>
      <c r="J20">
        <f t="shared" si="4"/>
        <v>146.41000000000008</v>
      </c>
      <c r="K20">
        <f t="shared" si="4"/>
        <v>161.0510000000001</v>
      </c>
    </row>
  </sheetData>
  <pageMargins left="0.7" right="0.7" top="0.75" bottom="0.75" header="0.3" footer="0.3"/>
  <extLst>
    <ext xmlns:x14="http://schemas.microsoft.com/office/spreadsheetml/2009/9/main" uri="{05C60535-1F16-4fd2-B633-F4F36F0B64E0}">
      <x14:sparklineGroups xmlns:xm="http://schemas.microsoft.com/office/excel/2006/main">
        <x14:sparklineGroup displayEmptyCellsAs="gap" xr2:uid="{60C943BB-AC55-4A42-86BE-C54D87105EC9}">
          <x14:colorSeries rgb="FF376092"/>
          <x14:colorNegative rgb="FFD00000"/>
          <x14:colorAxis rgb="FF000000"/>
          <x14:colorMarkers rgb="FFD00000"/>
          <x14:colorFirst rgb="FFD00000"/>
          <x14:colorLast rgb="FFD00000"/>
          <x14:colorHigh rgb="FFD00000"/>
          <x14:colorLow rgb="FFD00000"/>
          <x14:sparklines>
            <x14:sparkline>
              <xm:f>'Sparkline Data'!F20:K20</xm:f>
              <xm:sqref>E20</xm:sqref>
            </x14:sparkline>
          </x14:sparklines>
        </x14:sparklineGroup>
        <x14:sparklineGroup displayEmptyCellsAs="gap" minAxisType="group" xr2:uid="{9A219D49-AFAD-45FB-B8BD-028D865DA15C}">
          <x14:colorSeries theme="4" tint="-0.499984740745262"/>
          <x14:colorNegative theme="5"/>
          <x14:colorAxis rgb="FF000000"/>
          <x14:colorMarkers theme="4" tint="-0.499984740745262"/>
          <x14:colorFirst theme="4" tint="0.39997558519241921"/>
          <x14:colorLast theme="4" tint="0.39997558519241921"/>
          <x14:colorHigh theme="4"/>
          <x14:colorLow theme="4"/>
          <x14:sparklines>
            <x14:sparkline>
              <xm:f>'Sparkline Data'!D6:O6</xm:f>
              <xm:sqref>C6</xm:sqref>
            </x14:sparkline>
          </x14:sparklines>
        </x14:sparklineGroup>
        <x14:sparklineGroup displayEmptyCellsAs="gap" minAxisType="group" xr2:uid="{6CECEC23-D17C-4F00-AC53-BA32D22B9531}">
          <x14:colorSeries theme="4" tint="-0.499984740745262"/>
          <x14:colorNegative theme="5"/>
          <x14:colorAxis rgb="FF000000"/>
          <x14:colorMarkers theme="4" tint="-0.499984740745262"/>
          <x14:colorFirst theme="4" tint="0.39997558519241921"/>
          <x14:colorLast theme="4" tint="0.39997558519241921"/>
          <x14:colorHigh theme="4"/>
          <x14:colorLow theme="4"/>
          <x14:sparklines>
            <x14:sparkline>
              <xm:f>'Sparkline Data'!D14:O14</xm:f>
              <xm:sqref>C14</xm:sqref>
            </x14:sparkline>
          </x14:sparklines>
        </x14:sparklineGroup>
        <x14:sparklineGroup displayEmptyCellsAs="gap" minAxisType="group" xr2:uid="{36ADACC7-F468-46C9-A93A-E43B8EB7AE25}">
          <x14:colorSeries theme="4" tint="-0.499984740745262"/>
          <x14:colorNegative theme="5"/>
          <x14:colorAxis rgb="FF000000"/>
          <x14:colorMarkers theme="4" tint="-0.499984740745262"/>
          <x14:colorFirst theme="4" tint="0.39997558519241921"/>
          <x14:colorLast theme="4" tint="0.39997558519241921"/>
          <x14:colorHigh theme="4"/>
          <x14:colorLow theme="4"/>
          <x14:sparklines>
            <x14:sparkline>
              <xm:f>'Sparkline Data'!D7:O7</xm:f>
              <xm:sqref>C7</xm:sqref>
            </x14:sparkline>
          </x14:sparklines>
        </x14:sparklineGroup>
        <x14:sparklineGroup displayEmptyCellsAs="gap" minAxisType="group" xr2:uid="{E5575A39-5119-4A16-AC6B-A91A7E96884E}">
          <x14:colorSeries theme="4" tint="-0.499984740745262"/>
          <x14:colorNegative theme="5"/>
          <x14:colorAxis rgb="FF000000"/>
          <x14:colorMarkers theme="4" tint="-0.499984740745262"/>
          <x14:colorFirst theme="4" tint="0.39997558519241921"/>
          <x14:colorLast theme="4" tint="0.39997558519241921"/>
          <x14:colorHigh theme="4"/>
          <x14:colorLow theme="4"/>
          <x14:sparklines>
            <x14:sparkline>
              <xm:f>'Sparkline Data'!D8:O8</xm:f>
              <xm:sqref>C8</xm:sqref>
            </x14:sparkline>
          </x14:sparklines>
        </x14:sparklineGroup>
        <x14:sparklineGroup displayEmptyCellsAs="gap" minAxisType="group" xr2:uid="{542E2FFE-801B-4B6A-9503-653D51762783}">
          <x14:colorSeries theme="4" tint="-0.499984740745262"/>
          <x14:colorNegative theme="5"/>
          <x14:colorAxis rgb="FF000000"/>
          <x14:colorMarkers theme="4" tint="-0.499984740745262"/>
          <x14:colorFirst theme="4" tint="0.39997558519241921"/>
          <x14:colorLast theme="4" tint="0.39997558519241921"/>
          <x14:colorHigh theme="4"/>
          <x14:colorLow theme="4"/>
          <x14:sparklines>
            <x14:sparkline>
              <xm:f>'Sparkline Data'!D9:O9</xm:f>
              <xm:sqref>C9</xm:sqref>
            </x14:sparkline>
          </x14:sparklines>
        </x14:sparklineGroup>
        <x14:sparklineGroup displayEmptyCellsAs="gap" minAxisType="group" xr2:uid="{D1022D65-E46C-4974-A3D7-95A0A891D0AB}">
          <x14:colorSeries theme="4" tint="-0.499984740745262"/>
          <x14:colorNegative theme="5"/>
          <x14:colorAxis rgb="FF000000"/>
          <x14:colorMarkers theme="4" tint="-0.499984740745262"/>
          <x14:colorFirst theme="4" tint="0.39997558519241921"/>
          <x14:colorLast theme="4" tint="0.39997558519241921"/>
          <x14:colorHigh theme="4"/>
          <x14:colorLow theme="4"/>
          <x14:sparklines>
            <x14:sparkline>
              <xm:f>'Sparkline Data'!D10:O10</xm:f>
              <xm:sqref>C10</xm:sqref>
            </x14:sparkline>
          </x14:sparklines>
        </x14:sparklineGroup>
        <x14:sparklineGroup displayEmptyCellsAs="gap" minAxisType="group" xr2:uid="{22EC7566-7C25-40BD-9751-87EEE21DED34}">
          <x14:colorSeries theme="4" tint="-0.499984740745262"/>
          <x14:colorNegative theme="5"/>
          <x14:colorAxis rgb="FF000000"/>
          <x14:colorMarkers theme="4" tint="-0.499984740745262"/>
          <x14:colorFirst theme="4" tint="0.39997558519241921"/>
          <x14:colorLast theme="4" tint="0.39997558519241921"/>
          <x14:colorHigh theme="4"/>
          <x14:colorLow theme="4"/>
          <x14:sparklines>
            <x14:sparkline>
              <xm:f>'Sparkline Data'!D11:O11</xm:f>
              <xm:sqref>C11</xm:sqref>
            </x14:sparkline>
          </x14:sparklines>
        </x14:sparklineGroup>
        <x14:sparklineGroup displayEmptyCellsAs="gap" minAxisType="group" xr2:uid="{1974B798-EE83-41B0-93FA-A80BF9195AA6}">
          <x14:colorSeries theme="4" tint="-0.499984740745262"/>
          <x14:colorNegative theme="5"/>
          <x14:colorAxis rgb="FF000000"/>
          <x14:colorMarkers theme="4" tint="-0.499984740745262"/>
          <x14:colorFirst theme="4" tint="0.39997558519241921"/>
          <x14:colorLast theme="4" tint="0.39997558519241921"/>
          <x14:colorHigh theme="4"/>
          <x14:colorLow theme="4"/>
          <x14:sparklines>
            <x14:sparkline>
              <xm:f>'Sparkline Data'!D12:O12</xm:f>
              <xm:sqref>C12</xm:sqref>
            </x14:sparkline>
          </x14:sparklines>
        </x14:sparklineGroup>
        <x14:sparklineGroup displayEmptyCellsAs="gap" minAxisType="group" xr2:uid="{242240E2-FF54-416E-87E1-C97BB60FAE57}">
          <x14:colorSeries theme="4" tint="-0.499984740745262"/>
          <x14:colorNegative theme="5"/>
          <x14:colorAxis rgb="FF000000"/>
          <x14:colorMarkers theme="4" tint="-0.499984740745262"/>
          <x14:colorFirst theme="4" tint="0.39997558519241921"/>
          <x14:colorLast theme="4" tint="0.39997558519241921"/>
          <x14:colorHigh theme="4"/>
          <x14:colorLow theme="4"/>
          <x14:sparklines>
            <x14:sparkline>
              <xm:f>'Sparkline Data'!D13:O13</xm:f>
              <xm:sqref>C13</xm:sqref>
            </x14:sparkline>
          </x14:sparklines>
        </x14:sparklineGroup>
      </x14:sparklineGroup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79CA1F-F96E-4C07-8B11-607C38906B36}">
  <dimension ref="A1:L15"/>
  <sheetViews>
    <sheetView workbookViewId="0">
      <selection activeCell="G19" sqref="G19"/>
    </sheetView>
  </sheetViews>
  <sheetFormatPr defaultRowHeight="14.4" x14ac:dyDescent="0.3"/>
  <cols>
    <col min="1" max="1" width="18.33203125" customWidth="1"/>
  </cols>
  <sheetData>
    <row r="1" spans="1:12" ht="23.4" x14ac:dyDescent="0.45">
      <c r="A1" s="1" t="s">
        <v>12</v>
      </c>
    </row>
    <row r="3" spans="1:12" x14ac:dyDescent="0.3">
      <c r="A3" s="19" t="s">
        <v>13</v>
      </c>
      <c r="B3" s="20" t="s">
        <v>23</v>
      </c>
      <c r="C3" s="20" t="s">
        <v>25</v>
      </c>
      <c r="D3" s="20" t="s">
        <v>24</v>
      </c>
      <c r="E3" s="20" t="s">
        <v>26</v>
      </c>
      <c r="F3" s="21" t="s">
        <v>27</v>
      </c>
    </row>
    <row r="4" spans="1:12" x14ac:dyDescent="0.3">
      <c r="A4" t="s">
        <v>14</v>
      </c>
      <c r="B4" s="27" t="b">
        <v>1</v>
      </c>
      <c r="C4" s="27" t="b">
        <v>1</v>
      </c>
      <c r="D4" s="27" t="b">
        <v>1</v>
      </c>
      <c r="E4" s="27" t="b">
        <v>1</v>
      </c>
      <c r="F4" s="27" t="b">
        <v>1</v>
      </c>
      <c r="G4">
        <f>COUNTIF(B4:F4,TRUE)</f>
        <v>5</v>
      </c>
      <c r="I4">
        <f>N(B4)</f>
        <v>1</v>
      </c>
      <c r="J4">
        <f t="shared" ref="J4:L12" si="0">N(C4)</f>
        <v>1</v>
      </c>
      <c r="K4">
        <f t="shared" si="0"/>
        <v>1</v>
      </c>
      <c r="L4">
        <f t="shared" si="0"/>
        <v>1</v>
      </c>
    </row>
    <row r="5" spans="1:12" x14ac:dyDescent="0.3">
      <c r="A5" t="s">
        <v>15</v>
      </c>
      <c r="B5" s="27" t="b">
        <v>1</v>
      </c>
      <c r="C5" s="27" t="b">
        <v>1</v>
      </c>
      <c r="D5" s="27" t="b">
        <v>1</v>
      </c>
      <c r="E5" s="27" t="b">
        <v>1</v>
      </c>
      <c r="F5" s="27" t="b">
        <v>1</v>
      </c>
      <c r="G5">
        <f t="shared" ref="G5:G12" si="1">COUNTIF(B5:F5,TRUE)</f>
        <v>5</v>
      </c>
      <c r="I5">
        <f t="shared" ref="I5:I12" si="2">N(B5)</f>
        <v>1</v>
      </c>
      <c r="J5">
        <f t="shared" si="0"/>
        <v>1</v>
      </c>
      <c r="K5">
        <f t="shared" si="0"/>
        <v>1</v>
      </c>
      <c r="L5">
        <f t="shared" si="0"/>
        <v>1</v>
      </c>
    </row>
    <row r="6" spans="1:12" x14ac:dyDescent="0.3">
      <c r="A6" t="s">
        <v>16</v>
      </c>
      <c r="B6" s="27" t="b">
        <v>1</v>
      </c>
      <c r="C6" s="27" t="b">
        <v>0</v>
      </c>
      <c r="D6" s="27" t="b">
        <v>1</v>
      </c>
      <c r="E6" s="27" t="b">
        <v>1</v>
      </c>
      <c r="F6" s="27" t="b">
        <v>1</v>
      </c>
      <c r="G6">
        <f t="shared" si="1"/>
        <v>4</v>
      </c>
      <c r="I6">
        <f t="shared" si="2"/>
        <v>1</v>
      </c>
      <c r="J6">
        <f t="shared" si="0"/>
        <v>0</v>
      </c>
      <c r="K6">
        <f t="shared" si="0"/>
        <v>1</v>
      </c>
      <c r="L6">
        <f t="shared" si="0"/>
        <v>1</v>
      </c>
    </row>
    <row r="7" spans="1:12" x14ac:dyDescent="0.3">
      <c r="A7" t="s">
        <v>17</v>
      </c>
      <c r="B7" s="27" t="b">
        <v>1</v>
      </c>
      <c r="C7" s="27" t="b">
        <v>1</v>
      </c>
      <c r="D7" s="27" t="b">
        <v>0</v>
      </c>
      <c r="E7" s="27" t="b">
        <v>1</v>
      </c>
      <c r="F7" s="27" t="b">
        <v>1</v>
      </c>
      <c r="G7">
        <f t="shared" si="1"/>
        <v>4</v>
      </c>
      <c r="I7">
        <f t="shared" si="2"/>
        <v>1</v>
      </c>
      <c r="J7">
        <f t="shared" si="0"/>
        <v>1</v>
      </c>
      <c r="K7">
        <f t="shared" si="0"/>
        <v>0</v>
      </c>
      <c r="L7">
        <f t="shared" si="0"/>
        <v>1</v>
      </c>
    </row>
    <row r="8" spans="1:12" x14ac:dyDescent="0.3">
      <c r="A8" t="s">
        <v>18</v>
      </c>
      <c r="B8" s="27" t="b">
        <v>1</v>
      </c>
      <c r="C8" s="27" t="b">
        <v>1</v>
      </c>
      <c r="D8" s="27" t="b">
        <v>1</v>
      </c>
      <c r="E8" s="27" t="b">
        <v>0</v>
      </c>
      <c r="F8" s="27" t="b">
        <v>1</v>
      </c>
      <c r="G8">
        <f t="shared" si="1"/>
        <v>4</v>
      </c>
      <c r="I8">
        <f t="shared" si="2"/>
        <v>1</v>
      </c>
      <c r="J8">
        <f t="shared" si="0"/>
        <v>1</v>
      </c>
      <c r="K8">
        <f t="shared" si="0"/>
        <v>1</v>
      </c>
      <c r="L8">
        <f t="shared" si="0"/>
        <v>0</v>
      </c>
    </row>
    <row r="9" spans="1:12" x14ac:dyDescent="0.3">
      <c r="A9" t="s">
        <v>19</v>
      </c>
      <c r="B9" s="27" t="b">
        <v>1</v>
      </c>
      <c r="C9" s="27" t="b">
        <v>1</v>
      </c>
      <c r="D9" s="27" t="b">
        <v>1</v>
      </c>
      <c r="E9" s="27" t="b">
        <v>1</v>
      </c>
      <c r="F9" s="27" t="b">
        <v>1</v>
      </c>
      <c r="G9">
        <f t="shared" si="1"/>
        <v>5</v>
      </c>
      <c r="I9">
        <f t="shared" si="2"/>
        <v>1</v>
      </c>
      <c r="J9">
        <f t="shared" si="0"/>
        <v>1</v>
      </c>
      <c r="K9">
        <f t="shared" si="0"/>
        <v>1</v>
      </c>
      <c r="L9">
        <f t="shared" si="0"/>
        <v>1</v>
      </c>
    </row>
    <row r="10" spans="1:12" x14ac:dyDescent="0.3">
      <c r="A10" t="s">
        <v>20</v>
      </c>
      <c r="B10" s="27" t="b">
        <v>1</v>
      </c>
      <c r="C10" s="27" t="b">
        <v>1</v>
      </c>
      <c r="D10" s="27" t="b">
        <v>1</v>
      </c>
      <c r="E10" s="27" t="b">
        <v>1</v>
      </c>
      <c r="F10" s="27" t="b">
        <v>1</v>
      </c>
      <c r="G10">
        <f t="shared" si="1"/>
        <v>5</v>
      </c>
      <c r="I10">
        <f t="shared" si="2"/>
        <v>1</v>
      </c>
      <c r="J10">
        <f t="shared" si="0"/>
        <v>1</v>
      </c>
      <c r="K10">
        <f t="shared" si="0"/>
        <v>1</v>
      </c>
      <c r="L10">
        <f t="shared" si="0"/>
        <v>1</v>
      </c>
    </row>
    <row r="11" spans="1:12" x14ac:dyDescent="0.3">
      <c r="A11" t="s">
        <v>21</v>
      </c>
      <c r="B11" s="27" t="b">
        <v>1</v>
      </c>
      <c r="C11" s="27" t="b">
        <v>1</v>
      </c>
      <c r="D11" s="27" t="b">
        <v>1</v>
      </c>
      <c r="E11" s="27" t="b">
        <v>1</v>
      </c>
      <c r="F11" s="27" t="b">
        <v>1</v>
      </c>
      <c r="G11">
        <f t="shared" si="1"/>
        <v>5</v>
      </c>
      <c r="I11">
        <f t="shared" si="2"/>
        <v>1</v>
      </c>
      <c r="J11">
        <f t="shared" si="0"/>
        <v>1</v>
      </c>
      <c r="K11">
        <f t="shared" si="0"/>
        <v>1</v>
      </c>
      <c r="L11">
        <f t="shared" si="0"/>
        <v>1</v>
      </c>
    </row>
    <row r="12" spans="1:12" x14ac:dyDescent="0.3">
      <c r="A12" t="s">
        <v>22</v>
      </c>
      <c r="B12" s="27" t="b">
        <v>1</v>
      </c>
      <c r="C12" s="27" t="b">
        <v>1</v>
      </c>
      <c r="D12" s="27" t="b">
        <v>1</v>
      </c>
      <c r="E12" s="27" t="b">
        <v>1</v>
      </c>
      <c r="F12" s="27" t="b">
        <v>1</v>
      </c>
      <c r="G12">
        <f t="shared" si="1"/>
        <v>5</v>
      </c>
      <c r="I12">
        <f t="shared" si="2"/>
        <v>1</v>
      </c>
      <c r="J12">
        <f t="shared" si="0"/>
        <v>1</v>
      </c>
      <c r="K12">
        <f t="shared" si="0"/>
        <v>1</v>
      </c>
      <c r="L12">
        <f t="shared" si="0"/>
        <v>1</v>
      </c>
    </row>
    <row r="15" spans="1:12" x14ac:dyDescent="0.3">
      <c r="A15" t="str" cm="1">
        <f t="array" ref="A15:F15">_xlfn._xlws.FILTER(A4:F12,D4:D12=FALSE)</f>
        <v>Simon Jolett</v>
      </c>
      <c r="B15" t="b">
        <v>1</v>
      </c>
      <c r="C15" t="b">
        <v>1</v>
      </c>
      <c r="D15" t="b">
        <v>0</v>
      </c>
      <c r="E15" t="b">
        <v>1</v>
      </c>
      <c r="F15" t="b">
        <v>1</v>
      </c>
    </row>
  </sheetData>
  <phoneticPr fontId="8" type="noConversion"/>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BED47A-8B31-4816-8C63-E09E6FB470EF}">
  <dimension ref="A1:E10"/>
  <sheetViews>
    <sheetView workbookViewId="0">
      <selection activeCell="E3" sqref="E3"/>
    </sheetView>
  </sheetViews>
  <sheetFormatPr defaultRowHeight="14.4" x14ac:dyDescent="0.3"/>
  <cols>
    <col min="1" max="1" width="11.5546875" bestFit="1" customWidth="1"/>
    <col min="2" max="2" width="17.33203125" bestFit="1" customWidth="1"/>
    <col min="3" max="3" width="13.44140625" customWidth="1"/>
    <col min="4" max="4" width="11.109375" customWidth="1"/>
    <col min="5" max="5" width="15.33203125" style="23" customWidth="1"/>
  </cols>
  <sheetData>
    <row r="1" spans="1:5" ht="23.4" x14ac:dyDescent="0.45">
      <c r="A1" s="1" t="s">
        <v>64</v>
      </c>
    </row>
    <row r="3" spans="1:5" s="26" customFormat="1" x14ac:dyDescent="0.3">
      <c r="A3" s="24" t="s">
        <v>65</v>
      </c>
      <c r="B3" s="24" t="s">
        <v>66</v>
      </c>
      <c r="C3" s="24" t="s">
        <v>67</v>
      </c>
      <c r="D3" s="24" t="s">
        <v>68</v>
      </c>
      <c r="E3" s="25" t="s">
        <v>69</v>
      </c>
    </row>
    <row r="4" spans="1:5" x14ac:dyDescent="0.3">
      <c r="A4" s="16">
        <v>38579</v>
      </c>
      <c r="B4" t="s">
        <v>70</v>
      </c>
      <c r="C4" t="s">
        <v>71</v>
      </c>
      <c r="D4" t="s">
        <v>72</v>
      </c>
      <c r="E4" s="23">
        <v>850</v>
      </c>
    </row>
    <row r="5" spans="1:5" x14ac:dyDescent="0.3">
      <c r="A5" s="16">
        <v>45838</v>
      </c>
      <c r="B5" t="s">
        <v>73</v>
      </c>
      <c r="C5" t="s">
        <v>74</v>
      </c>
      <c r="D5" t="s">
        <v>75</v>
      </c>
      <c r="E5" s="23">
        <v>1574</v>
      </c>
    </row>
    <row r="6" spans="1:5" x14ac:dyDescent="0.3">
      <c r="A6" s="16">
        <v>45795</v>
      </c>
      <c r="B6" t="s">
        <v>76</v>
      </c>
      <c r="C6" t="s">
        <v>77</v>
      </c>
      <c r="D6" t="s">
        <v>75</v>
      </c>
      <c r="E6" s="23">
        <v>2874</v>
      </c>
    </row>
    <row r="7" spans="1:5" x14ac:dyDescent="0.3">
      <c r="A7" s="16">
        <v>45912</v>
      </c>
      <c r="B7" t="s">
        <v>73</v>
      </c>
      <c r="C7" t="s">
        <v>74</v>
      </c>
      <c r="D7" t="s">
        <v>75</v>
      </c>
      <c r="E7" s="23">
        <v>2547</v>
      </c>
    </row>
    <row r="8" spans="1:5" x14ac:dyDescent="0.3">
      <c r="A8" s="16">
        <v>45808</v>
      </c>
      <c r="B8" t="s">
        <v>78</v>
      </c>
      <c r="C8" t="s">
        <v>79</v>
      </c>
      <c r="D8" t="s">
        <v>80</v>
      </c>
      <c r="E8" s="23">
        <v>690</v>
      </c>
    </row>
    <row r="9" spans="1:5" x14ac:dyDescent="0.3">
      <c r="A9" s="16">
        <v>45829</v>
      </c>
      <c r="B9" t="s">
        <v>81</v>
      </c>
      <c r="C9" t="s">
        <v>77</v>
      </c>
      <c r="D9" t="s">
        <v>75</v>
      </c>
      <c r="E9" s="23">
        <v>2378</v>
      </c>
    </row>
    <row r="10" spans="1:5" x14ac:dyDescent="0.3">
      <c r="A10" s="16">
        <v>45925</v>
      </c>
      <c r="B10" t="s">
        <v>82</v>
      </c>
      <c r="C10" t="s">
        <v>83</v>
      </c>
      <c r="D10" t="s">
        <v>80</v>
      </c>
      <c r="E10" s="23">
        <v>1478</v>
      </c>
    </row>
  </sheetData>
  <pageMargins left="0.7" right="0.7" top="0.75" bottom="0.75" header="0.3" footer="0.3"/>
  <drawing r:id="rId1"/>
  <tableParts count="1">
    <tablePart r:id="rId2"/>
  </tableParts>
  <extLst>
    <ext xmlns:x15="http://schemas.microsoft.com/office/spreadsheetml/2010/11/main" uri="{3A4CF648-6AED-40f4-86FF-DC5316D8AED3}">
      <x14:slicerList xmlns:x14="http://schemas.microsoft.com/office/spreadsheetml/2009/9/main">
        <x14:slicer r:id="rId3"/>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D84F74-243A-447E-8B24-30CC291AA93E}">
  <dimension ref="A1:O15"/>
  <sheetViews>
    <sheetView workbookViewId="0">
      <selection activeCell="A5" sqref="A5"/>
    </sheetView>
  </sheetViews>
  <sheetFormatPr defaultRowHeight="14.4" x14ac:dyDescent="0.3"/>
  <cols>
    <col min="4" max="15" width="6.88671875" bestFit="1" customWidth="1"/>
  </cols>
  <sheetData>
    <row r="1" spans="1:15" ht="23.4" x14ac:dyDescent="0.45">
      <c r="A1" s="1" t="s">
        <v>28</v>
      </c>
      <c r="B1" s="1"/>
    </row>
    <row r="2" spans="1:15" ht="23.4" x14ac:dyDescent="0.45">
      <c r="B2" s="1"/>
    </row>
    <row r="3" spans="1:15" x14ac:dyDescent="0.3">
      <c r="A3" s="10" t="s">
        <v>43</v>
      </c>
      <c r="B3" s="10" t="s">
        <v>44</v>
      </c>
      <c r="C3" s="10" t="s">
        <v>45</v>
      </c>
      <c r="D3" s="10" t="s">
        <v>31</v>
      </c>
      <c r="E3" s="10" t="s">
        <v>32</v>
      </c>
      <c r="F3" s="10" t="s">
        <v>33</v>
      </c>
      <c r="G3" s="10" t="s">
        <v>34</v>
      </c>
      <c r="H3" s="10" t="s">
        <v>35</v>
      </c>
      <c r="I3" s="10" t="s">
        <v>36</v>
      </c>
      <c r="J3" s="10" t="s">
        <v>37</v>
      </c>
      <c r="K3" s="10" t="s">
        <v>38</v>
      </c>
      <c r="L3" s="10" t="s">
        <v>39</v>
      </c>
      <c r="M3" s="10" t="s">
        <v>40</v>
      </c>
      <c r="N3" s="10" t="s">
        <v>41</v>
      </c>
      <c r="O3" s="10" t="s">
        <v>42</v>
      </c>
    </row>
    <row r="4" spans="1:15" x14ac:dyDescent="0.3">
      <c r="A4" s="9" t="b">
        <v>1</v>
      </c>
      <c r="B4">
        <v>2022</v>
      </c>
      <c r="C4" t="s">
        <v>29</v>
      </c>
      <c r="D4" s="17">
        <v>1517</v>
      </c>
      <c r="E4" s="17">
        <v>1528</v>
      </c>
      <c r="F4" s="17">
        <v>1478</v>
      </c>
      <c r="G4" s="17">
        <v>1486</v>
      </c>
      <c r="H4" s="17">
        <v>1475</v>
      </c>
      <c r="I4" s="17">
        <v>1434</v>
      </c>
      <c r="J4" s="17">
        <v>1519</v>
      </c>
      <c r="K4" s="17">
        <v>1593</v>
      </c>
      <c r="L4" s="17">
        <v>1578</v>
      </c>
      <c r="M4" s="17">
        <v>1569</v>
      </c>
      <c r="N4" s="17">
        <v>1656</v>
      </c>
      <c r="O4" s="17">
        <v>1710</v>
      </c>
    </row>
    <row r="5" spans="1:15" x14ac:dyDescent="0.3">
      <c r="A5" s="9" t="b">
        <v>0</v>
      </c>
      <c r="B5">
        <v>2023</v>
      </c>
      <c r="C5" t="s">
        <v>29</v>
      </c>
      <c r="D5" s="17">
        <v>1767</v>
      </c>
      <c r="E5" s="17">
        <v>1741</v>
      </c>
      <c r="F5" s="17">
        <v>1783</v>
      </c>
      <c r="G5" s="17">
        <v>1821</v>
      </c>
      <c r="H5" s="17">
        <v>1886</v>
      </c>
      <c r="I5" s="17">
        <v>1950</v>
      </c>
      <c r="J5" s="17">
        <v>1943</v>
      </c>
      <c r="K5" s="17">
        <v>2056</v>
      </c>
      <c r="L5" s="17">
        <v>1994</v>
      </c>
      <c r="M5" s="17">
        <v>2037</v>
      </c>
      <c r="N5" s="17">
        <v>2148</v>
      </c>
      <c r="O5" s="17">
        <v>2243</v>
      </c>
    </row>
    <row r="6" spans="1:15" x14ac:dyDescent="0.3">
      <c r="A6" s="9" t="b">
        <v>0</v>
      </c>
      <c r="B6">
        <v>2024</v>
      </c>
      <c r="C6" t="s">
        <v>29</v>
      </c>
      <c r="D6" s="17">
        <v>2443</v>
      </c>
      <c r="E6" s="17">
        <v>2581</v>
      </c>
      <c r="F6" s="17">
        <v>2623</v>
      </c>
      <c r="G6" s="17">
        <v>2524</v>
      </c>
      <c r="H6" s="17">
        <v>2485</v>
      </c>
      <c r="I6" s="17">
        <v>2423</v>
      </c>
      <c r="J6" s="17">
        <v>2457</v>
      </c>
      <c r="K6" s="17">
        <v>2553</v>
      </c>
      <c r="L6" s="17">
        <v>2706</v>
      </c>
      <c r="M6" s="17">
        <v>2723</v>
      </c>
      <c r="N6" s="17">
        <v>2786</v>
      </c>
      <c r="O6" s="17">
        <v>2768</v>
      </c>
    </row>
    <row r="7" spans="1:15" x14ac:dyDescent="0.3">
      <c r="A7" s="9" t="b">
        <v>0</v>
      </c>
      <c r="B7">
        <v>2025</v>
      </c>
      <c r="C7" t="s">
        <v>29</v>
      </c>
      <c r="D7" s="17">
        <v>3020</v>
      </c>
      <c r="E7" s="17">
        <v>3159</v>
      </c>
      <c r="F7" s="17">
        <v>3105</v>
      </c>
      <c r="G7" s="17">
        <v>3142</v>
      </c>
      <c r="H7" s="17">
        <v>3278</v>
      </c>
      <c r="I7" s="17">
        <v>3225</v>
      </c>
      <c r="J7" s="17">
        <v>3252</v>
      </c>
      <c r="K7" s="17">
        <v>3409</v>
      </c>
      <c r="L7" s="17">
        <v>3369</v>
      </c>
      <c r="M7" s="17">
        <v>3314</v>
      </c>
      <c r="N7" s="17">
        <v>3327</v>
      </c>
      <c r="O7" s="17">
        <v>3478</v>
      </c>
    </row>
    <row r="8" spans="1:15" x14ac:dyDescent="0.3">
      <c r="A8" s="9" t="b">
        <v>1</v>
      </c>
      <c r="B8">
        <v>2026</v>
      </c>
      <c r="C8" t="s">
        <v>30</v>
      </c>
      <c r="D8" s="17">
        <v>3730</v>
      </c>
      <c r="E8" s="17">
        <v>3790</v>
      </c>
      <c r="F8" s="17">
        <v>3910</v>
      </c>
      <c r="G8" s="17">
        <v>3900</v>
      </c>
      <c r="H8" s="17">
        <v>3890</v>
      </c>
      <c r="I8" s="17">
        <v>3970</v>
      </c>
      <c r="J8" s="17">
        <v>3880</v>
      </c>
      <c r="K8" s="17">
        <v>3960</v>
      </c>
      <c r="L8" s="17">
        <v>3990</v>
      </c>
      <c r="M8" s="17">
        <v>3990</v>
      </c>
      <c r="N8" s="17">
        <v>3920</v>
      </c>
      <c r="O8" s="17">
        <v>3840</v>
      </c>
    </row>
    <row r="9" spans="1:15" x14ac:dyDescent="0.3">
      <c r="D9" s="17"/>
      <c r="E9" s="17"/>
      <c r="F9" s="17"/>
      <c r="G9" s="17"/>
      <c r="H9" s="17"/>
      <c r="I9" s="17"/>
      <c r="J9" s="17"/>
      <c r="K9" s="17"/>
      <c r="L9" s="17"/>
      <c r="M9" s="17"/>
      <c r="N9" s="17"/>
      <c r="O9" s="17"/>
    </row>
    <row r="10" spans="1:15" x14ac:dyDescent="0.3">
      <c r="D10" s="17"/>
      <c r="E10" s="17"/>
      <c r="F10" s="17"/>
      <c r="G10" s="17"/>
      <c r="H10" s="17"/>
      <c r="I10" s="17"/>
      <c r="J10" s="17"/>
      <c r="K10" s="17"/>
      <c r="L10" s="17"/>
      <c r="M10" s="17"/>
      <c r="N10" s="17"/>
      <c r="O10" s="17"/>
    </row>
    <row r="11" spans="1:15" x14ac:dyDescent="0.3">
      <c r="D11" s="17"/>
      <c r="E11" s="17"/>
      <c r="F11" s="17"/>
      <c r="G11" s="17"/>
      <c r="H11" s="17"/>
      <c r="I11" s="17"/>
      <c r="J11" s="17"/>
      <c r="K11" s="17"/>
      <c r="L11" s="17"/>
      <c r="M11" s="17"/>
      <c r="N11" s="17"/>
      <c r="O11" s="17"/>
    </row>
    <row r="12" spans="1:15" x14ac:dyDescent="0.3">
      <c r="D12" s="17"/>
      <c r="E12" s="17"/>
      <c r="F12" s="17"/>
      <c r="G12" s="17"/>
      <c r="H12" s="17"/>
      <c r="I12" s="17"/>
      <c r="J12" s="17"/>
      <c r="K12" s="17"/>
      <c r="L12" s="17"/>
      <c r="M12" s="17"/>
      <c r="N12" s="17"/>
      <c r="O12" s="17"/>
    </row>
    <row r="13" spans="1:15" x14ac:dyDescent="0.3">
      <c r="B13" s="10" t="s">
        <v>44</v>
      </c>
      <c r="C13" s="10" t="s">
        <v>45</v>
      </c>
      <c r="D13" s="18" t="s">
        <v>31</v>
      </c>
      <c r="E13" s="18" t="s">
        <v>32</v>
      </c>
      <c r="F13" s="18" t="s">
        <v>33</v>
      </c>
      <c r="G13" s="18" t="s">
        <v>34</v>
      </c>
      <c r="H13" s="18" t="s">
        <v>35</v>
      </c>
      <c r="I13" s="18" t="s">
        <v>36</v>
      </c>
      <c r="J13" s="18" t="s">
        <v>37</v>
      </c>
      <c r="K13" s="18" t="s">
        <v>38</v>
      </c>
      <c r="L13" s="18" t="s">
        <v>39</v>
      </c>
      <c r="M13" s="18" t="s">
        <v>40</v>
      </c>
      <c r="N13" s="18" t="s">
        <v>41</v>
      </c>
      <c r="O13" s="18" t="s">
        <v>42</v>
      </c>
    </row>
    <row r="14" spans="1:15" x14ac:dyDescent="0.3">
      <c r="B14" cm="1">
        <f t="array" ref="B14:O15">_xlfn._xlws.FILTER(B4:O8,A4:A8=TRUE)</f>
        <v>2022</v>
      </c>
      <c r="C14" t="str">
        <v>Actual</v>
      </c>
      <c r="D14">
        <v>1517</v>
      </c>
      <c r="E14">
        <v>1528</v>
      </c>
      <c r="F14">
        <v>1478</v>
      </c>
      <c r="G14">
        <v>1486</v>
      </c>
      <c r="H14">
        <v>1475</v>
      </c>
      <c r="I14">
        <v>1434</v>
      </c>
      <c r="J14">
        <v>1519</v>
      </c>
      <c r="K14">
        <v>1593</v>
      </c>
      <c r="L14">
        <v>1578</v>
      </c>
      <c r="M14">
        <v>1569</v>
      </c>
      <c r="N14">
        <v>1656</v>
      </c>
      <c r="O14">
        <v>1710</v>
      </c>
    </row>
    <row r="15" spans="1:15" x14ac:dyDescent="0.3">
      <c r="B15">
        <v>2026</v>
      </c>
      <c r="C15" t="str">
        <v>Budget</v>
      </c>
      <c r="D15">
        <v>3730</v>
      </c>
      <c r="E15">
        <v>3790</v>
      </c>
      <c r="F15">
        <v>3910</v>
      </c>
      <c r="G15">
        <v>3900</v>
      </c>
      <c r="H15">
        <v>3890</v>
      </c>
      <c r="I15">
        <v>3970</v>
      </c>
      <c r="J15">
        <v>3880</v>
      </c>
      <c r="K15">
        <v>3960</v>
      </c>
      <c r="L15">
        <v>3990</v>
      </c>
      <c r="M15">
        <v>3990</v>
      </c>
      <c r="N15">
        <v>3920</v>
      </c>
      <c r="O15">
        <v>3840</v>
      </c>
    </row>
  </sheetData>
  <phoneticPr fontId="8" type="noConversion"/>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6B8B7A-3744-45B2-930F-3A8AB41D9683}">
  <dimension ref="A1:O17"/>
  <sheetViews>
    <sheetView topLeftCell="A7" workbookViewId="0">
      <selection activeCell="Q18" sqref="Q18"/>
    </sheetView>
  </sheetViews>
  <sheetFormatPr defaultRowHeight="14.4" x14ac:dyDescent="0.3"/>
  <cols>
    <col min="1" max="1" width="28.44140625" customWidth="1"/>
    <col min="2" max="2" width="3.33203125" customWidth="1"/>
    <col min="6" max="6" width="11.44140625" bestFit="1" customWidth="1"/>
  </cols>
  <sheetData>
    <row r="1" spans="1:15" ht="23.4" x14ac:dyDescent="0.45">
      <c r="A1" s="11" t="s">
        <v>84</v>
      </c>
    </row>
    <row r="3" spans="1:15" x14ac:dyDescent="0.3">
      <c r="A3" s="2" t="s">
        <v>46</v>
      </c>
    </row>
    <row r="5" spans="1:15" ht="43.2" x14ac:dyDescent="0.3">
      <c r="C5" s="12" t="s">
        <v>30</v>
      </c>
      <c r="D5" s="12" t="s">
        <v>29</v>
      </c>
      <c r="G5" s="13" t="s">
        <v>30</v>
      </c>
      <c r="H5" s="13" t="s">
        <v>47</v>
      </c>
      <c r="I5" s="13" t="s">
        <v>48</v>
      </c>
      <c r="J5" s="13" t="s">
        <v>49</v>
      </c>
      <c r="K5" s="13" t="s">
        <v>50</v>
      </c>
      <c r="L5" s="13" t="s">
        <v>51</v>
      </c>
      <c r="M5" s="13" t="s">
        <v>52</v>
      </c>
      <c r="N5" s="13" t="s">
        <v>53</v>
      </c>
      <c r="O5" s="13" t="s">
        <v>29</v>
      </c>
    </row>
    <row r="6" spans="1:15" x14ac:dyDescent="0.3">
      <c r="A6" t="s">
        <v>47</v>
      </c>
      <c r="C6">
        <v>247</v>
      </c>
      <c r="D6">
        <v>258</v>
      </c>
      <c r="F6" s="2" t="s">
        <v>54</v>
      </c>
      <c r="G6">
        <f>C16</f>
        <v>889.15059999999994</v>
      </c>
      <c r="H6">
        <f>((D6-C6)*C7*C8*C9)+((D6-C6)*C10*C11*C12)</f>
        <v>39.597799999999992</v>
      </c>
      <c r="I6">
        <f>D6*(D7-C7)*C8*C9</f>
        <v>67.699200000000062</v>
      </c>
      <c r="J6">
        <f>D6*D7*(D8-C8)*C9</f>
        <v>26.419200000000025</v>
      </c>
      <c r="K6">
        <f>D6*D7*D8*(D9-C9)</f>
        <v>-62.126400000000011</v>
      </c>
      <c r="L6">
        <f>D6*(D10-C10)*C11*C12</f>
        <v>109.16495999999998</v>
      </c>
      <c r="M6">
        <f>D6*D10*(D11-C11)*C12</f>
        <v>-65.583599999999976</v>
      </c>
      <c r="N6">
        <f>D6*D10*D11*(D12-C12)</f>
        <v>-8.5098719999999268</v>
      </c>
      <c r="O6">
        <f>SUM(G6:N6)</f>
        <v>995.81188800000007</v>
      </c>
    </row>
    <row r="7" spans="1:15" x14ac:dyDescent="0.3">
      <c r="A7" t="s">
        <v>55</v>
      </c>
      <c r="C7">
        <v>1.4</v>
      </c>
      <c r="D7">
        <v>1.6</v>
      </c>
      <c r="F7" s="2"/>
    </row>
    <row r="8" spans="1:15" x14ac:dyDescent="0.3">
      <c r="A8" t="s">
        <v>56</v>
      </c>
      <c r="C8" s="14">
        <v>0.41</v>
      </c>
      <c r="D8" s="14">
        <v>0.43</v>
      </c>
      <c r="F8" s="2" t="s">
        <v>85</v>
      </c>
      <c r="G8">
        <f>C16</f>
        <v>889.15059999999994</v>
      </c>
      <c r="H8" s="22">
        <f>(D6*C7*C8*C9)+(D6*C10*C11*C12)</f>
        <v>928.74839999999995</v>
      </c>
      <c r="I8" s="22">
        <f>(D6*D7*C8*C9)+(D6*C10*C11*C12)</f>
        <v>996.44759999999997</v>
      </c>
      <c r="J8" s="22">
        <f>(D6*D7*D8*C9)+(D6*C10*C11*C12)</f>
        <v>1022.8667999999999</v>
      </c>
      <c r="K8" s="22">
        <f>(D6*D7*D8*D9)+(D6*C10*C11*C12)</f>
        <v>960.74039999999991</v>
      </c>
      <c r="L8" s="22">
        <f>(D6*D7*D8*D9)+(D6*D10*C11*C12)</f>
        <v>1069.90536</v>
      </c>
      <c r="M8" s="22">
        <f>(D6*D7*D8*D9)+(D6*D10*D11*C12)</f>
        <v>1004.32176</v>
      </c>
      <c r="N8" s="22">
        <f>(D6*D7*D8*D9)+(D6*D10*D11*D12)</f>
        <v>995.81188800000007</v>
      </c>
      <c r="O8" s="22"/>
    </row>
    <row r="9" spans="1:15" x14ac:dyDescent="0.3">
      <c r="A9" t="s">
        <v>57</v>
      </c>
      <c r="C9">
        <v>3.2</v>
      </c>
      <c r="D9">
        <v>2.85</v>
      </c>
      <c r="F9" s="2" t="s">
        <v>86</v>
      </c>
      <c r="H9">
        <f>H8-G8</f>
        <v>39.597800000000007</v>
      </c>
      <c r="I9">
        <f t="shared" ref="I9:N9" si="0">I8-H8</f>
        <v>67.699200000000019</v>
      </c>
      <c r="J9">
        <f t="shared" si="0"/>
        <v>26.419199999999933</v>
      </c>
      <c r="K9">
        <f t="shared" si="0"/>
        <v>-62.12639999999999</v>
      </c>
      <c r="L9">
        <f t="shared" si="0"/>
        <v>109.16496000000006</v>
      </c>
      <c r="M9">
        <f t="shared" si="0"/>
        <v>-65.583599999999933</v>
      </c>
      <c r="N9">
        <f t="shared" si="0"/>
        <v>-8.509871999999973</v>
      </c>
      <c r="O9" s="22"/>
    </row>
    <row r="10" spans="1:15" x14ac:dyDescent="0.3">
      <c r="A10" t="s">
        <v>58</v>
      </c>
      <c r="C10">
        <v>0.5</v>
      </c>
      <c r="D10">
        <v>0.62</v>
      </c>
      <c r="F10" s="2"/>
    </row>
    <row r="11" spans="1:15" x14ac:dyDescent="0.3">
      <c r="A11" t="s">
        <v>59</v>
      </c>
      <c r="C11" s="14">
        <v>0.43</v>
      </c>
      <c r="D11" s="14">
        <v>0.38</v>
      </c>
      <c r="F11" s="2"/>
    </row>
    <row r="12" spans="1:15" x14ac:dyDescent="0.3">
      <c r="A12" t="s">
        <v>60</v>
      </c>
      <c r="C12">
        <v>8.1999999999999993</v>
      </c>
      <c r="D12">
        <v>8.06</v>
      </c>
      <c r="F12" s="2"/>
    </row>
    <row r="13" spans="1:15" x14ac:dyDescent="0.3">
      <c r="F13" s="2"/>
    </row>
    <row r="14" spans="1:15" x14ac:dyDescent="0.3">
      <c r="A14" t="s">
        <v>61</v>
      </c>
      <c r="C14">
        <f>PRODUCT(C6:C9)</f>
        <v>453.68959999999993</v>
      </c>
      <c r="D14">
        <f>PRODUCT(D6:D9)</f>
        <v>505.88639999999998</v>
      </c>
    </row>
    <row r="15" spans="1:15" x14ac:dyDescent="0.3">
      <c r="A15" t="s">
        <v>62</v>
      </c>
      <c r="C15">
        <f>PRODUCT(C10:C12)*C6</f>
        <v>435.46099999999996</v>
      </c>
      <c r="D15">
        <f>PRODUCT(D10:D12)*D6</f>
        <v>489.92548800000003</v>
      </c>
    </row>
    <row r="16" spans="1:15" ht="15" thickBot="1" x14ac:dyDescent="0.35">
      <c r="A16" t="s">
        <v>63</v>
      </c>
      <c r="C16" s="15">
        <f>SUM(C14:C15)</f>
        <v>889.15059999999994</v>
      </c>
      <c r="D16" s="15">
        <f>SUM(D14:D15)</f>
        <v>995.81188799999995</v>
      </c>
    </row>
    <row r="17" ht="15" thickTop="1" x14ac:dyDescent="0.3"/>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5</vt:i4>
      </vt:variant>
    </vt:vector>
  </HeadingPairs>
  <TitlesOfParts>
    <vt:vector size="5" baseType="lpstr">
      <vt:lpstr>Sparkline Data</vt:lpstr>
      <vt:lpstr>Check Boxes</vt:lpstr>
      <vt:lpstr>Tables</vt:lpstr>
      <vt:lpstr>Dynamic Charts</vt:lpstr>
      <vt:lpstr>Waterfall chart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Tennent</dc:creator>
  <cp:lastModifiedBy>John Tennent</cp:lastModifiedBy>
  <dcterms:created xsi:type="dcterms:W3CDTF">2025-11-09T15:43:32Z</dcterms:created>
  <dcterms:modified xsi:type="dcterms:W3CDTF">2025-11-12T13:07:34Z</dcterms:modified>
</cp:coreProperties>
</file>