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ropbox\Excel\TOTW\Images and attachments\376 - Discounting functions redux\"/>
    </mc:Choice>
  </mc:AlternateContent>
  <xr:revisionPtr revIDLastSave="0" documentId="13_ncr:1_{EA1CDEC2-6B56-4847-9BC7-D4BAE878E1FE}" xr6:coauthVersionLast="46" xr6:coauthVersionMax="46" xr10:uidLastSave="{00000000-0000-0000-0000-000000000000}"/>
  <bookViews>
    <workbookView xWindow="-108" yWindow="-108" windowWidth="23256" windowHeight="12576" activeTab="1" xr2:uid="{E5D62798-CD8A-4C48-B730-5FF934F6F509}"/>
  </bookViews>
  <sheets>
    <sheet name="(X)NPV" sheetId="1" r:id="rId1"/>
    <sheet name="(X)IR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D6" i="2"/>
  <c r="E6" i="2" s="1"/>
  <c r="E8" i="2" s="1"/>
  <c r="D2" i="2"/>
  <c r="E2" i="2" s="1"/>
  <c r="F2" i="2" s="1"/>
  <c r="C16" i="1"/>
  <c r="E16" i="1"/>
  <c r="F16" i="1"/>
  <c r="G16" i="1"/>
  <c r="H16" i="1"/>
  <c r="I16" i="1"/>
  <c r="J16" i="1"/>
  <c r="K16" i="1"/>
  <c r="L16" i="1"/>
  <c r="M16" i="1"/>
  <c r="D16" i="1"/>
  <c r="C4" i="1"/>
  <c r="C18" i="1" s="1"/>
  <c r="E8" i="1"/>
  <c r="F8" i="1" s="1"/>
  <c r="G8" i="1" s="1"/>
  <c r="H8" i="1" s="1"/>
  <c r="I8" i="1" s="1"/>
  <c r="J8" i="1" s="1"/>
  <c r="K8" i="1" s="1"/>
  <c r="L8" i="1" s="1"/>
  <c r="M8" i="1" s="1"/>
  <c r="D10" i="1"/>
  <c r="E4" i="1"/>
  <c r="F4" i="1" s="1"/>
  <c r="G4" i="1" s="1"/>
  <c r="H4" i="1" s="1"/>
  <c r="I4" i="1" s="1"/>
  <c r="J4" i="1" s="1"/>
  <c r="K4" i="1" s="1"/>
  <c r="L4" i="1" s="1"/>
  <c r="M4" i="1" s="1"/>
  <c r="D8" i="2" l="1"/>
  <c r="G2" i="2"/>
  <c r="H2" i="2" s="1"/>
  <c r="I2" i="2" s="1"/>
  <c r="J2" i="2" s="1"/>
  <c r="F6" i="2"/>
  <c r="J18" i="1"/>
  <c r="F18" i="1"/>
  <c r="K18" i="1"/>
  <c r="M18" i="1"/>
  <c r="I18" i="1"/>
  <c r="E18" i="1"/>
  <c r="G18" i="1"/>
  <c r="L18" i="1"/>
  <c r="H18" i="1"/>
  <c r="D18" i="1"/>
  <c r="E10" i="1"/>
  <c r="F10" i="1"/>
  <c r="F8" i="2" l="1"/>
  <c r="G6" i="2"/>
  <c r="K2" i="2"/>
  <c r="G10" i="1"/>
  <c r="H6" i="2" l="1"/>
  <c r="G8" i="2"/>
  <c r="L2" i="2"/>
  <c r="H10" i="1"/>
  <c r="H8" i="2" l="1"/>
  <c r="I6" i="2"/>
  <c r="I10" i="1"/>
  <c r="J6" i="2" l="1"/>
  <c r="I8" i="2"/>
  <c r="J10" i="1"/>
  <c r="J8" i="2" l="1"/>
  <c r="K6" i="2"/>
  <c r="K10" i="1"/>
  <c r="L6" i="2" l="1"/>
  <c r="L8" i="2" s="1"/>
  <c r="K8" i="2"/>
  <c r="M10" i="1"/>
  <c r="L10" i="1"/>
  <c r="C11" i="2" l="1"/>
  <c r="C14" i="2" s="1"/>
  <c r="C13" i="2"/>
  <c r="C17" i="1"/>
  <c r="C19" i="1"/>
  <c r="C13" i="1"/>
  <c r="C12" i="1"/>
</calcChain>
</file>

<file path=xl/sharedStrings.xml><?xml version="1.0" encoding="utf-8"?>
<sst xmlns="http://schemas.openxmlformats.org/spreadsheetml/2006/main" count="23" uniqueCount="17">
  <si>
    <t>Discount rate:</t>
  </si>
  <si>
    <t>Period ending</t>
  </si>
  <si>
    <t>Purchase of assembly machine</t>
  </si>
  <si>
    <t>Critical maintenance</t>
  </si>
  <si>
    <t>Cash flows</t>
  </si>
  <si>
    <t>Pre-discount cash flows</t>
  </si>
  <si>
    <t>Net present value (NPV):</t>
  </si>
  <si>
    <t>Net present value (XNPV):</t>
  </si>
  <si>
    <t>Check:</t>
  </si>
  <si>
    <t>Directly calculated discounting:</t>
  </si>
  <si>
    <t>Today's date used for XNPV</t>
  </si>
  <si>
    <t>NPV method:</t>
  </si>
  <si>
    <t>XNPV method:</t>
  </si>
  <si>
    <t>Internal rate of return (IRR):</t>
  </si>
  <si>
    <t>Internal rate of return (XIRR):</t>
  </si>
  <si>
    <t>Check (IRR):</t>
  </si>
  <si>
    <t>Check (XIRR):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</si>
</sst>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14" fontId="0" fillId="0" borderId="0" xfId="0" applyNumberFormat="1"/>
    <xf numFmtId="6" fontId="0" fillId="0" borderId="0" xfId="0" applyNumberFormat="1"/>
    <xf numFmtId="6" fontId="0" fillId="0" borderId="1" xfId="0" applyNumberFormat="1" applyBorder="1"/>
    <xf numFmtId="0" fontId="1" fillId="0" borderId="0" xfId="0" applyFont="1"/>
    <xf numFmtId="166" fontId="0" fillId="0" borderId="0" xfId="0" applyNumberFormat="1"/>
    <xf numFmtId="0" fontId="2" fillId="0" borderId="0" xfId="0" applyFont="1"/>
    <xf numFmtId="0" fontId="3" fillId="0" borderId="0" xfId="0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C0E7-1228-48A7-BDC3-F56EB2C04F2F}">
  <dimension ref="B2:M22"/>
  <sheetViews>
    <sheetView workbookViewId="0">
      <selection activeCell="C2" sqref="C2"/>
    </sheetView>
  </sheetViews>
  <sheetFormatPr defaultRowHeight="14.4" x14ac:dyDescent="0.3"/>
  <cols>
    <col min="2" max="2" width="26.21875" bestFit="1" customWidth="1"/>
    <col min="3" max="13" width="10.5546875" bestFit="1" customWidth="1"/>
  </cols>
  <sheetData>
    <row r="2" spans="2:13" x14ac:dyDescent="0.3">
      <c r="B2" t="s">
        <v>0</v>
      </c>
      <c r="C2" s="1">
        <v>4.8500000000000001E-2</v>
      </c>
    </row>
    <row r="3" spans="2:13" x14ac:dyDescent="0.3">
      <c r="C3" s="7" t="s">
        <v>10</v>
      </c>
    </row>
    <row r="4" spans="2:13" x14ac:dyDescent="0.3">
      <c r="B4" t="s">
        <v>1</v>
      </c>
      <c r="C4" s="2">
        <f ca="1">TODAY()</f>
        <v>44183</v>
      </c>
      <c r="D4" s="2">
        <v>44561</v>
      </c>
      <c r="E4" s="2">
        <f>EDATE(D4,12)</f>
        <v>44926</v>
      </c>
      <c r="F4" s="2">
        <f t="shared" ref="F4:L4" si="0">EDATE(E4,12)</f>
        <v>45291</v>
      </c>
      <c r="G4" s="2">
        <f t="shared" si="0"/>
        <v>45657</v>
      </c>
      <c r="H4" s="2">
        <f t="shared" si="0"/>
        <v>46022</v>
      </c>
      <c r="I4" s="2">
        <f t="shared" si="0"/>
        <v>46387</v>
      </c>
      <c r="J4" s="2">
        <f t="shared" si="0"/>
        <v>46752</v>
      </c>
      <c r="K4" s="2">
        <f t="shared" si="0"/>
        <v>47118</v>
      </c>
      <c r="L4" s="2">
        <f t="shared" si="0"/>
        <v>47483</v>
      </c>
      <c r="M4" s="2">
        <f>EDATE(L4,12)</f>
        <v>47848</v>
      </c>
    </row>
    <row r="6" spans="2:13" x14ac:dyDescent="0.3">
      <c r="B6" t="s">
        <v>2</v>
      </c>
      <c r="D6" s="3">
        <v>-24000</v>
      </c>
      <c r="E6" s="3"/>
      <c r="F6" s="3"/>
      <c r="G6" s="3"/>
      <c r="H6" s="3"/>
      <c r="I6" s="3"/>
      <c r="J6" s="3"/>
      <c r="K6" s="3"/>
      <c r="L6" s="3"/>
      <c r="M6" s="3"/>
    </row>
    <row r="7" spans="2:13" x14ac:dyDescent="0.3">
      <c r="B7" t="s">
        <v>3</v>
      </c>
      <c r="D7" s="3"/>
      <c r="E7" s="3"/>
      <c r="F7" s="3"/>
      <c r="G7" s="3">
        <v>-2000</v>
      </c>
      <c r="H7" s="3"/>
      <c r="I7" s="3"/>
      <c r="J7" s="3">
        <v>-2000</v>
      </c>
      <c r="K7" s="3"/>
      <c r="L7" s="3"/>
      <c r="M7" s="3">
        <v>-2000</v>
      </c>
    </row>
    <row r="8" spans="2:13" x14ac:dyDescent="0.3">
      <c r="B8" t="s">
        <v>4</v>
      </c>
      <c r="D8" s="3">
        <v>3000</v>
      </c>
      <c r="E8" s="3">
        <f t="shared" ref="E8:M8" si="1">D8*108%</f>
        <v>3240</v>
      </c>
      <c r="F8" s="3">
        <f t="shared" si="1"/>
        <v>3499.2000000000003</v>
      </c>
      <c r="G8" s="3">
        <f t="shared" si="1"/>
        <v>3779.1360000000004</v>
      </c>
      <c r="H8" s="3">
        <f t="shared" si="1"/>
        <v>4081.4668800000009</v>
      </c>
      <c r="I8" s="3">
        <f t="shared" si="1"/>
        <v>4407.9842304000013</v>
      </c>
      <c r="J8" s="3">
        <f t="shared" si="1"/>
        <v>4760.6229688320018</v>
      </c>
      <c r="K8" s="3">
        <f t="shared" si="1"/>
        <v>5141.4728063385619</v>
      </c>
      <c r="L8" s="3">
        <f t="shared" si="1"/>
        <v>5552.7906308456468</v>
      </c>
      <c r="M8" s="3">
        <f t="shared" si="1"/>
        <v>5997.013881313299</v>
      </c>
    </row>
    <row r="9" spans="2:13" x14ac:dyDescent="0.3">
      <c r="D9" s="3"/>
      <c r="E9" s="3"/>
      <c r="F9" s="3"/>
      <c r="G9" s="3"/>
      <c r="H9" s="3"/>
      <c r="I9" s="3"/>
      <c r="J9" s="3"/>
      <c r="K9" s="3"/>
      <c r="L9" s="3"/>
      <c r="M9" s="3"/>
    </row>
    <row r="10" spans="2:13" x14ac:dyDescent="0.3">
      <c r="B10" t="s">
        <v>5</v>
      </c>
      <c r="C10" s="4">
        <v>0</v>
      </c>
      <c r="D10" s="4">
        <f>SUM(D6:D9)</f>
        <v>-21000</v>
      </c>
      <c r="E10" s="4">
        <f t="shared" ref="E10:M10" si="2">SUM(E6:E9)</f>
        <v>3240</v>
      </c>
      <c r="F10" s="4">
        <f t="shared" si="2"/>
        <v>3499.2000000000003</v>
      </c>
      <c r="G10" s="4">
        <f t="shared" si="2"/>
        <v>1779.1360000000004</v>
      </c>
      <c r="H10" s="4">
        <f t="shared" si="2"/>
        <v>4081.4668800000009</v>
      </c>
      <c r="I10" s="4">
        <f t="shared" si="2"/>
        <v>4407.9842304000013</v>
      </c>
      <c r="J10" s="4">
        <f t="shared" si="2"/>
        <v>2760.6229688320018</v>
      </c>
      <c r="K10" s="4">
        <f t="shared" si="2"/>
        <v>5141.4728063385619</v>
      </c>
      <c r="L10" s="4">
        <f t="shared" si="2"/>
        <v>5552.7906308456468</v>
      </c>
      <c r="M10" s="4">
        <f t="shared" si="2"/>
        <v>3997.013881313299</v>
      </c>
    </row>
    <row r="11" spans="2:13" x14ac:dyDescent="0.3"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3">
      <c r="B12" s="5" t="s">
        <v>6</v>
      </c>
      <c r="C12" s="3">
        <f>NPV(C2,D10:M10)</f>
        <v>5581.4362055446054</v>
      </c>
      <c r="D12" s="3"/>
      <c r="E12" s="3"/>
      <c r="F12" s="3"/>
      <c r="G12" s="3"/>
      <c r="H12" s="3"/>
      <c r="I12" s="3"/>
      <c r="J12" s="3"/>
      <c r="K12" s="3"/>
      <c r="L12" s="3"/>
    </row>
    <row r="13" spans="2:13" x14ac:dyDescent="0.3">
      <c r="B13" s="5" t="s">
        <v>7</v>
      </c>
      <c r="C13" s="3">
        <f ca="1">XNPV(C2,C10:M10,C4:M4)</f>
        <v>5568.2392104318496</v>
      </c>
      <c r="D13" s="3"/>
      <c r="E13" s="3"/>
      <c r="F13" s="3"/>
      <c r="G13" s="3"/>
      <c r="H13" s="3"/>
      <c r="I13" s="3"/>
      <c r="J13" s="3"/>
      <c r="K13" s="3"/>
      <c r="L13" s="3"/>
    </row>
    <row r="14" spans="2:13" x14ac:dyDescent="0.3"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3" x14ac:dyDescent="0.3">
      <c r="B15" s="8" t="s">
        <v>9</v>
      </c>
    </row>
    <row r="16" spans="2:13" x14ac:dyDescent="0.3">
      <c r="B16" t="s">
        <v>11</v>
      </c>
      <c r="C16" s="6">
        <f>1/(1+$C$2)^(COLUMN()-3)</f>
        <v>1</v>
      </c>
      <c r="D16" s="6">
        <f>1/(1+$C$2)^(COLUMN()-3)</f>
        <v>0.9537434430138293</v>
      </c>
      <c r="E16" s="6">
        <f t="shared" ref="E16:M16" si="3">1/(1+$C$2)^(COLUMN()-3)</f>
        <v>0.90962655509187351</v>
      </c>
      <c r="F16" s="6">
        <f t="shared" si="3"/>
        <v>0.86755036251013218</v>
      </c>
      <c r="G16" s="6">
        <f t="shared" si="3"/>
        <v>0.82742046972830918</v>
      </c>
      <c r="H16" s="6">
        <f t="shared" si="3"/>
        <v>0.78914684761879761</v>
      </c>
      <c r="I16" s="6">
        <f t="shared" si="3"/>
        <v>0.75264363149146163</v>
      </c>
      <c r="J16" s="6">
        <f t="shared" si="3"/>
        <v>0.71782892846109847</v>
      </c>
      <c r="K16" s="6">
        <f t="shared" si="3"/>
        <v>0.68462463372541582</v>
      </c>
      <c r="L16" s="6">
        <f t="shared" si="3"/>
        <v>0.65295625534135981</v>
      </c>
      <c r="M16" s="6">
        <f t="shared" si="3"/>
        <v>0.62275274710668571</v>
      </c>
    </row>
    <row r="17" spans="2:13" x14ac:dyDescent="0.3">
      <c r="B17" t="s">
        <v>8</v>
      </c>
      <c r="C17" s="3">
        <f>SUMPRODUCT(C16:M16,C10:M10)</f>
        <v>5581.4362055446072</v>
      </c>
      <c r="D17" s="3"/>
      <c r="E17" s="3"/>
      <c r="F17" s="3"/>
      <c r="G17" s="3"/>
      <c r="H17" s="3"/>
      <c r="I17" s="3"/>
      <c r="J17" s="3"/>
      <c r="K17" s="3"/>
      <c r="L17" s="3"/>
    </row>
    <row r="18" spans="2:13" x14ac:dyDescent="0.3">
      <c r="B18" t="s">
        <v>12</v>
      </c>
      <c r="C18" s="6">
        <f ca="1">1/(1+$C$2)^YEARFRAC($C$4,C4,3)</f>
        <v>1</v>
      </c>
      <c r="D18" s="6">
        <f t="shared" ref="D18:M18" ca="1" si="4">1/(1+$C$2)^YEARFRAC($C$4,D4,3)</f>
        <v>0.95213601049333518</v>
      </c>
      <c r="E18" s="6">
        <f t="shared" ca="1" si="4"/>
        <v>0.90809347686536512</v>
      </c>
      <c r="F18" s="6">
        <f t="shared" ca="1" si="4"/>
        <v>0.86608819920397251</v>
      </c>
      <c r="G18" s="6">
        <f t="shared" ca="1" si="4"/>
        <v>0.82591876702803257</v>
      </c>
      <c r="H18" s="6">
        <f t="shared" ca="1" si="4"/>
        <v>0.78771460851505259</v>
      </c>
      <c r="I18" s="6">
        <f t="shared" ca="1" si="4"/>
        <v>0.75127764283743692</v>
      </c>
      <c r="J18" s="6">
        <f t="shared" ca="1" si="4"/>
        <v>0.71652612573909091</v>
      </c>
      <c r="K18" s="6">
        <f t="shared" ca="1" si="4"/>
        <v>0.68329342768753054</v>
      </c>
      <c r="L18" s="6">
        <f t="shared" ca="1" si="4"/>
        <v>0.65168662631142638</v>
      </c>
      <c r="M18" s="6">
        <f t="shared" ca="1" si="4"/>
        <v>0.62154184674432655</v>
      </c>
    </row>
    <row r="19" spans="2:13" x14ac:dyDescent="0.3">
      <c r="B19" t="s">
        <v>8</v>
      </c>
      <c r="C19" s="3">
        <f ca="1">SUMPRODUCT(C18:M18,C10:M10)</f>
        <v>5568.2392104318496</v>
      </c>
      <c r="D19" s="3"/>
      <c r="E19" s="3"/>
      <c r="F19" s="3"/>
      <c r="G19" s="3"/>
      <c r="H19" s="3"/>
      <c r="I19" s="3"/>
      <c r="J19" s="3"/>
      <c r="K19" s="3"/>
      <c r="L19" s="3"/>
    </row>
    <row r="20" spans="2:13" x14ac:dyDescent="0.3"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3" x14ac:dyDescent="0.3"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x14ac:dyDescent="0.3"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33E9-C3B8-4FD0-82C1-4EC57E3329AC}">
  <dimension ref="B2:L14"/>
  <sheetViews>
    <sheetView tabSelected="1" workbookViewId="0">
      <selection activeCell="C13" sqref="C13"/>
    </sheetView>
  </sheetViews>
  <sheetFormatPr defaultRowHeight="14.4" x14ac:dyDescent="0.3"/>
  <cols>
    <col min="2" max="2" width="26.21875" bestFit="1" customWidth="1"/>
    <col min="3" max="12" width="10.5546875" bestFit="1" customWidth="1"/>
  </cols>
  <sheetData>
    <row r="2" spans="2:12" x14ac:dyDescent="0.3">
      <c r="B2" t="s">
        <v>1</v>
      </c>
      <c r="C2" s="2">
        <v>44561</v>
      </c>
      <c r="D2" s="2">
        <f>EDATE(C2,12)</f>
        <v>44926</v>
      </c>
      <c r="E2" s="2">
        <f t="shared" ref="E2:K2" si="0">EDATE(D2,12)</f>
        <v>45291</v>
      </c>
      <c r="F2" s="2">
        <f t="shared" si="0"/>
        <v>45657</v>
      </c>
      <c r="G2" s="2">
        <f t="shared" si="0"/>
        <v>46022</v>
      </c>
      <c r="H2" s="2">
        <f t="shared" si="0"/>
        <v>46387</v>
      </c>
      <c r="I2" s="2">
        <f t="shared" si="0"/>
        <v>46752</v>
      </c>
      <c r="J2" s="2">
        <f t="shared" si="0"/>
        <v>47118</v>
      </c>
      <c r="K2" s="2">
        <f t="shared" si="0"/>
        <v>47483</v>
      </c>
      <c r="L2" s="2">
        <f>EDATE(K2,12)</f>
        <v>47848</v>
      </c>
    </row>
    <row r="4" spans="2:12" x14ac:dyDescent="0.3">
      <c r="B4" t="s">
        <v>2</v>
      </c>
      <c r="C4" s="3">
        <v>-24000</v>
      </c>
      <c r="D4" s="3"/>
      <c r="E4" s="3"/>
      <c r="F4" s="3"/>
      <c r="G4" s="3"/>
      <c r="H4" s="3"/>
      <c r="I4" s="3"/>
      <c r="J4" s="3"/>
      <c r="K4" s="3"/>
      <c r="L4" s="3"/>
    </row>
    <row r="5" spans="2:12" x14ac:dyDescent="0.3">
      <c r="B5" t="s">
        <v>3</v>
      </c>
      <c r="C5" s="3"/>
      <c r="D5" s="3"/>
      <c r="E5" s="3"/>
      <c r="F5" s="3">
        <v>-2000</v>
      </c>
      <c r="G5" s="3"/>
      <c r="H5" s="3"/>
      <c r="I5" s="3">
        <v>-2000</v>
      </c>
      <c r="J5" s="3"/>
      <c r="K5" s="3"/>
      <c r="L5" s="3">
        <v>-2000</v>
      </c>
    </row>
    <row r="6" spans="2:12" x14ac:dyDescent="0.3">
      <c r="B6" t="s">
        <v>4</v>
      </c>
      <c r="C6" s="3">
        <v>3000</v>
      </c>
      <c r="D6" s="3">
        <f t="shared" ref="D6:L6" si="1">C6*108%</f>
        <v>3240</v>
      </c>
      <c r="E6" s="3">
        <f t="shared" si="1"/>
        <v>3499.2000000000003</v>
      </c>
      <c r="F6" s="3">
        <f t="shared" si="1"/>
        <v>3779.1360000000004</v>
      </c>
      <c r="G6" s="3">
        <f t="shared" si="1"/>
        <v>4081.4668800000009</v>
      </c>
      <c r="H6" s="3">
        <f t="shared" si="1"/>
        <v>4407.9842304000013</v>
      </c>
      <c r="I6" s="3">
        <f t="shared" si="1"/>
        <v>4760.6229688320018</v>
      </c>
      <c r="J6" s="3">
        <f t="shared" si="1"/>
        <v>5141.4728063385619</v>
      </c>
      <c r="K6" s="3">
        <f t="shared" si="1"/>
        <v>5552.7906308456468</v>
      </c>
      <c r="L6" s="3">
        <f t="shared" si="1"/>
        <v>5997.013881313299</v>
      </c>
    </row>
    <row r="7" spans="2:12" x14ac:dyDescent="0.3"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x14ac:dyDescent="0.3">
      <c r="B8" t="s">
        <v>5</v>
      </c>
      <c r="C8" s="4">
        <f>SUM(C4:C7)</f>
        <v>-21000</v>
      </c>
      <c r="D8" s="4">
        <f t="shared" ref="D8:L8" si="2">SUM(D4:D7)</f>
        <v>3240</v>
      </c>
      <c r="E8" s="4">
        <f t="shared" si="2"/>
        <v>3499.2000000000003</v>
      </c>
      <c r="F8" s="4">
        <f t="shared" si="2"/>
        <v>1779.1360000000004</v>
      </c>
      <c r="G8" s="4">
        <f t="shared" si="2"/>
        <v>4081.4668800000009</v>
      </c>
      <c r="H8" s="4">
        <f t="shared" si="2"/>
        <v>4407.9842304000013</v>
      </c>
      <c r="I8" s="4">
        <f t="shared" si="2"/>
        <v>2760.6229688320018</v>
      </c>
      <c r="J8" s="4">
        <f t="shared" si="2"/>
        <v>5141.4728063385619</v>
      </c>
      <c r="K8" s="4">
        <f t="shared" si="2"/>
        <v>5552.7906308456468</v>
      </c>
      <c r="L8" s="4">
        <f t="shared" si="2"/>
        <v>3997.013881313299</v>
      </c>
    </row>
    <row r="9" spans="2:12" x14ac:dyDescent="0.3"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x14ac:dyDescent="0.3">
      <c r="B10" s="5" t="s">
        <v>13</v>
      </c>
      <c r="C10" s="1">
        <f>IRR(C8:L8)</f>
        <v>0.10197657687204154</v>
      </c>
      <c r="D10" s="3"/>
      <c r="E10" s="3"/>
      <c r="F10" s="3"/>
      <c r="G10" s="3"/>
      <c r="H10" s="3"/>
      <c r="I10" s="3"/>
      <c r="J10" s="3"/>
      <c r="K10" s="3"/>
    </row>
    <row r="11" spans="2:12" x14ac:dyDescent="0.3">
      <c r="B11" s="5" t="s">
        <v>14</v>
      </c>
      <c r="C11" s="1">
        <f>XIRR(C8:L8,C2:L2)</f>
        <v>0.10191226601600648</v>
      </c>
      <c r="D11" s="3"/>
      <c r="E11" s="3"/>
      <c r="F11" s="3"/>
      <c r="G11" s="3"/>
      <c r="H11" s="3"/>
      <c r="I11" s="3"/>
      <c r="J11" s="3"/>
      <c r="K11" s="3"/>
    </row>
    <row r="12" spans="2:12" x14ac:dyDescent="0.3">
      <c r="C12" s="3"/>
      <c r="D12" s="3"/>
      <c r="E12" s="3"/>
      <c r="F12" s="3"/>
      <c r="G12" s="3"/>
      <c r="H12" s="3"/>
      <c r="I12" s="3"/>
      <c r="J12" s="3"/>
      <c r="K12" s="3"/>
    </row>
    <row r="13" spans="2:12" x14ac:dyDescent="0.3">
      <c r="B13" t="s">
        <v>15</v>
      </c>
      <c r="C13" s="9">
        <f>NPV(C10,C8:L8)</f>
        <v>1.6919271949743079E-11</v>
      </c>
      <c r="D13" s="3"/>
      <c r="E13" s="3"/>
      <c r="F13" s="3"/>
      <c r="G13" s="3"/>
      <c r="H13" s="3"/>
      <c r="I13" s="3"/>
      <c r="J13" s="3"/>
      <c r="K13" s="3"/>
      <c r="L13" s="3"/>
    </row>
    <row r="14" spans="2:12" x14ac:dyDescent="0.3">
      <c r="B14" t="s">
        <v>16</v>
      </c>
      <c r="C14" s="9">
        <f>XNPV(C11,C8:L8,C2:L2)</f>
        <v>1.4719245245942147E-4</v>
      </c>
      <c r="D14" s="3"/>
      <c r="E14" s="3"/>
      <c r="F14" s="3"/>
      <c r="G14" s="3"/>
      <c r="H14" s="3"/>
      <c r="I14" s="3"/>
      <c r="J14" s="3"/>
      <c r="K14" s="3"/>
      <c r="L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(X)NPV</vt:lpstr>
      <vt:lpstr>(X)IRR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2020-12-16T15:16:08Z</dcterms:created>
  <dcterms:modified xsi:type="dcterms:W3CDTF">2020-12-18T15:52:41Z</dcterms:modified>
</cp:coreProperties>
</file>